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280" activeTab="6"/>
  </bookViews>
  <sheets>
    <sheet name="Poussins" sheetId="1" r:id="rId1"/>
    <sheet name="Pupilles" sheetId="2" r:id="rId2"/>
    <sheet name="Benjamins" sheetId="3" r:id="rId3"/>
    <sheet name="Minimes" sheetId="4" r:id="rId4"/>
    <sheet name="Cadets" sheetId="5" r:id="rId5"/>
    <sheet name="Points" sheetId="6" r:id="rId6"/>
    <sheet name="Nb Participants" sheetId="7" r:id="rId7"/>
  </sheets>
  <definedNames>
    <definedName name="ECRAN1" localSheetId="4">'Cadets'!$F$20</definedName>
  </definedNames>
  <calcPr fullCalcOnLoad="1"/>
</workbook>
</file>

<file path=xl/sharedStrings.xml><?xml version="1.0" encoding="utf-8"?>
<sst xmlns="http://schemas.openxmlformats.org/spreadsheetml/2006/main" count="1526" uniqueCount="459">
  <si>
    <t>Nom</t>
  </si>
  <si>
    <t>Prénom</t>
  </si>
  <si>
    <t>Club</t>
  </si>
  <si>
    <t>Clas.</t>
  </si>
  <si>
    <t>Points</t>
  </si>
  <si>
    <t>XC</t>
  </si>
  <si>
    <t>Place</t>
  </si>
  <si>
    <t>Licence</t>
  </si>
  <si>
    <t>Clas.final</t>
  </si>
  <si>
    <t>Temps</t>
  </si>
  <si>
    <t>Premier</t>
  </si>
  <si>
    <t>Passage</t>
  </si>
  <si>
    <t>Deuxième</t>
  </si>
  <si>
    <t>Meilleur</t>
  </si>
  <si>
    <t>DH</t>
  </si>
  <si>
    <t>DH + XC</t>
  </si>
  <si>
    <t>Règlement</t>
  </si>
  <si>
    <t>Modalité</t>
  </si>
  <si>
    <t>POUSSINS</t>
  </si>
  <si>
    <t>PUPILLES</t>
  </si>
  <si>
    <t>BENJAMINS</t>
  </si>
  <si>
    <t>MINIMES</t>
  </si>
  <si>
    <t>CADETS</t>
  </si>
  <si>
    <t>TOTAL</t>
  </si>
  <si>
    <t>Sexe</t>
  </si>
  <si>
    <t>NOMBRE DE PARTICIPANTS</t>
  </si>
  <si>
    <t>PARTICIPANTS AU TOTAL DONT</t>
  </si>
  <si>
    <t xml:space="preserve">SOIT </t>
  </si>
  <si>
    <t>PAYANTS</t>
  </si>
  <si>
    <t>A</t>
  </si>
  <si>
    <t>VELO TONIC VAUVERDOIS</t>
  </si>
  <si>
    <t>Emargement</t>
  </si>
  <si>
    <t xml:space="preserve"> </t>
  </si>
  <si>
    <t>TRJV  VAUVERT  DU  10  MARS  2013</t>
  </si>
  <si>
    <t>F</t>
  </si>
  <si>
    <t>BASSEVILLE</t>
  </si>
  <si>
    <t>Manon</t>
  </si>
  <si>
    <t>Roc Evasion</t>
  </si>
  <si>
    <t>DÛ/CLUB</t>
  </si>
  <si>
    <t>BOURDON</t>
  </si>
  <si>
    <t>Claire</t>
  </si>
  <si>
    <t>G</t>
  </si>
  <si>
    <t xml:space="preserve">COT </t>
  </si>
  <si>
    <t>Enzo</t>
  </si>
  <si>
    <t>WILLAUME</t>
  </si>
  <si>
    <t>Quentin</t>
  </si>
  <si>
    <t>César Bike</t>
  </si>
  <si>
    <t>BOREL</t>
  </si>
  <si>
    <t>Dorian</t>
  </si>
  <si>
    <t>CHAUDEYRAC</t>
  </si>
  <si>
    <t>Julien</t>
  </si>
  <si>
    <t>BOYER</t>
  </si>
  <si>
    <t>Laurent</t>
  </si>
  <si>
    <t xml:space="preserve">Bike Aventure </t>
  </si>
  <si>
    <t>JOBARD</t>
  </si>
  <si>
    <t>Ulysse</t>
  </si>
  <si>
    <t>JOURDAN</t>
  </si>
  <si>
    <t>Vincent</t>
  </si>
  <si>
    <t>DECLERCK</t>
  </si>
  <si>
    <t>Louis</t>
  </si>
  <si>
    <t>Latitude VTT</t>
  </si>
  <si>
    <t>BRETON</t>
  </si>
  <si>
    <t>Benjamin</t>
  </si>
  <si>
    <t>FONTA</t>
  </si>
  <si>
    <t>Renaud</t>
  </si>
  <si>
    <t>LUNEL Bike</t>
  </si>
  <si>
    <t>Payé/club</t>
  </si>
  <si>
    <t>MEAKIN</t>
  </si>
  <si>
    <t>Raphaël</t>
  </si>
  <si>
    <t>SANCHEZ</t>
  </si>
  <si>
    <t>Tony</t>
  </si>
  <si>
    <t>VIC</t>
  </si>
  <si>
    <t>Théo</t>
  </si>
  <si>
    <t xml:space="preserve">BLANC </t>
  </si>
  <si>
    <t>Thomas</t>
  </si>
  <si>
    <t>BRENDAS</t>
  </si>
  <si>
    <t>Dylan</t>
  </si>
  <si>
    <t>Vélo Club Védasien</t>
  </si>
  <si>
    <t>ROVERSO</t>
  </si>
  <si>
    <t>Olivier</t>
  </si>
  <si>
    <t>NEYRAND</t>
  </si>
  <si>
    <t>SUAU</t>
  </si>
  <si>
    <t>Florian</t>
  </si>
  <si>
    <t>Calvisson VTT</t>
  </si>
  <si>
    <t>GALLET</t>
  </si>
  <si>
    <t>Romain</t>
  </si>
  <si>
    <t>FABREGUE</t>
  </si>
  <si>
    <t>Elisa</t>
  </si>
  <si>
    <t>UZES Vélo Club</t>
  </si>
  <si>
    <t>Chèque</t>
  </si>
  <si>
    <t>Pierre Louis</t>
  </si>
  <si>
    <t>EDMERY</t>
  </si>
  <si>
    <t>JANNETTA</t>
  </si>
  <si>
    <t>Bastien</t>
  </si>
  <si>
    <t>LETOT</t>
  </si>
  <si>
    <t>Anthony</t>
  </si>
  <si>
    <t>SADARGUES</t>
  </si>
  <si>
    <t>Thibault</t>
  </si>
  <si>
    <t>ZANARDO</t>
  </si>
  <si>
    <t>Ludovic</t>
  </si>
  <si>
    <t>Vélo Club Salindres</t>
  </si>
  <si>
    <t>REBOUL</t>
  </si>
  <si>
    <t>DURAND</t>
  </si>
  <si>
    <t>Marc Antoine</t>
  </si>
  <si>
    <t>MONTEIL</t>
  </si>
  <si>
    <t>Gauthier</t>
  </si>
  <si>
    <t>Roc de la Lègue</t>
  </si>
  <si>
    <t>AMARINE</t>
  </si>
  <si>
    <t>Morgan</t>
  </si>
  <si>
    <t xml:space="preserve">VC Mont Aigoual </t>
  </si>
  <si>
    <t>CHIBAUDEL</t>
  </si>
  <si>
    <t>Clément</t>
  </si>
  <si>
    <t>MACHI</t>
  </si>
  <si>
    <t>MONGE CADET</t>
  </si>
  <si>
    <t>Fanny</t>
  </si>
  <si>
    <t>OLIVIERI</t>
  </si>
  <si>
    <t>Killian</t>
  </si>
  <si>
    <t>MENDES</t>
  </si>
  <si>
    <t>UC St Chély d'Apcher</t>
  </si>
  <si>
    <t>DAM</t>
  </si>
  <si>
    <t>Alice</t>
  </si>
  <si>
    <t>GAUGET</t>
  </si>
  <si>
    <t>Lucas</t>
  </si>
  <si>
    <t>Spiridon Club Nature</t>
  </si>
  <si>
    <t>VIDAL</t>
  </si>
  <si>
    <t>Victor</t>
  </si>
  <si>
    <t>MORATA</t>
  </si>
  <si>
    <t>Vaunage Passion Calvisson</t>
  </si>
  <si>
    <t>Dû/perso</t>
  </si>
  <si>
    <t>CANET</t>
  </si>
  <si>
    <t>Nicolas</t>
  </si>
  <si>
    <t>COIFFARD</t>
  </si>
  <si>
    <t>Mathis</t>
  </si>
  <si>
    <t>Rac Mireval</t>
  </si>
  <si>
    <t>LECLERE</t>
  </si>
  <si>
    <t>Valentin</t>
  </si>
  <si>
    <t>SIOL</t>
  </si>
  <si>
    <t>Yohan</t>
  </si>
  <si>
    <t>EC Anduze</t>
  </si>
  <si>
    <t>PRADEL</t>
  </si>
  <si>
    <t>Hugo</t>
  </si>
  <si>
    <t>DUBOIS</t>
  </si>
  <si>
    <t>Gaël</t>
  </si>
  <si>
    <t>Les Hauts Cantons</t>
  </si>
  <si>
    <t>1334101...</t>
  </si>
  <si>
    <t>Payé</t>
  </si>
  <si>
    <t>Espèce</t>
  </si>
  <si>
    <t>DAL CERRO</t>
  </si>
  <si>
    <t>MESEGUER</t>
  </si>
  <si>
    <t>CLUB</t>
  </si>
  <si>
    <t>Gratuit</t>
  </si>
  <si>
    <t>GALZY</t>
  </si>
  <si>
    <t>BMC</t>
  </si>
  <si>
    <t>Payé/Perso</t>
  </si>
  <si>
    <t>GAUTHIER</t>
  </si>
  <si>
    <t>Melvin</t>
  </si>
  <si>
    <t>LEYRIS</t>
  </si>
  <si>
    <t>Alexis</t>
  </si>
  <si>
    <t>LOUKANI</t>
  </si>
  <si>
    <t>BARTOLETTI</t>
  </si>
  <si>
    <t>Léo</t>
  </si>
  <si>
    <t>PETIT</t>
  </si>
  <si>
    <t>Adrien</t>
  </si>
  <si>
    <t>BACONNIER</t>
  </si>
  <si>
    <t>Yannis</t>
  </si>
  <si>
    <t>VIGNE</t>
  </si>
  <si>
    <t>CHOLAT - NAMY</t>
  </si>
  <si>
    <t>Josselin</t>
  </si>
  <si>
    <t>LAROZAS</t>
  </si>
  <si>
    <t>Hugues</t>
  </si>
  <si>
    <t>SAINT-DIZIER</t>
  </si>
  <si>
    <t>LABENC</t>
  </si>
  <si>
    <t>Jade</t>
  </si>
  <si>
    <t>ATAC</t>
  </si>
  <si>
    <t>BAELAVAL</t>
  </si>
  <si>
    <t>JOUY</t>
  </si>
  <si>
    <t>Maîlys</t>
  </si>
  <si>
    <t>Bike Aventure</t>
  </si>
  <si>
    <t>MICHELIER</t>
  </si>
  <si>
    <t>Erick</t>
  </si>
  <si>
    <t>RAMON</t>
  </si>
  <si>
    <t>Jordy</t>
  </si>
  <si>
    <t>Vtt Club de Thuir</t>
  </si>
  <si>
    <t>ANTIPHON</t>
  </si>
  <si>
    <t>Jean Roch</t>
  </si>
  <si>
    <t>Samuel</t>
  </si>
  <si>
    <t>DENNY</t>
  </si>
  <si>
    <t>Antonin</t>
  </si>
  <si>
    <t>DECHAUD</t>
  </si>
  <si>
    <t>Kevin</t>
  </si>
  <si>
    <t>CAUVAS</t>
  </si>
  <si>
    <t>Baptiste</t>
  </si>
  <si>
    <t>MARIN</t>
  </si>
  <si>
    <t>REVERT</t>
  </si>
  <si>
    <t>FROUIN</t>
  </si>
  <si>
    <t>LAURENCE</t>
  </si>
  <si>
    <t>Pierre</t>
  </si>
  <si>
    <t>OCHOA</t>
  </si>
  <si>
    <t>Georges</t>
  </si>
  <si>
    <t>GALINIER</t>
  </si>
  <si>
    <t>Aurélia</t>
  </si>
  <si>
    <t>PAUL</t>
  </si>
  <si>
    <t>BAURENS</t>
  </si>
  <si>
    <t>Maxime</t>
  </si>
  <si>
    <t>BARCUS</t>
  </si>
  <si>
    <t>GORBINKOFF</t>
  </si>
  <si>
    <t>BOSC</t>
  </si>
  <si>
    <t>JOIRE</t>
  </si>
  <si>
    <t>Augustin</t>
  </si>
  <si>
    <t>VALARIER</t>
  </si>
  <si>
    <t>BUFFIERE</t>
  </si>
  <si>
    <t>Nathan</t>
  </si>
  <si>
    <t>CAVALIER</t>
  </si>
  <si>
    <t>Lucie</t>
  </si>
  <si>
    <t>VC Mont Aigoual</t>
  </si>
  <si>
    <t>COMBES</t>
  </si>
  <si>
    <t>Jonathan</t>
  </si>
  <si>
    <t xml:space="preserve">LEROUX </t>
  </si>
  <si>
    <t>BELLET</t>
  </si>
  <si>
    <t>Corentin</t>
  </si>
  <si>
    <t>BALHOUANE</t>
  </si>
  <si>
    <t>Basile</t>
  </si>
  <si>
    <t>Jules</t>
  </si>
  <si>
    <t>CAYREL</t>
  </si>
  <si>
    <t>Adrian</t>
  </si>
  <si>
    <t>Vélo Club Mende Lozère</t>
  </si>
  <si>
    <t>Dû/Perso</t>
  </si>
  <si>
    <t>RODRIGUES</t>
  </si>
  <si>
    <t>DONDARINI</t>
  </si>
  <si>
    <t>WEISS</t>
  </si>
  <si>
    <t>JOYARD</t>
  </si>
  <si>
    <t>VILLER</t>
  </si>
  <si>
    <t>CAPILLON</t>
  </si>
  <si>
    <t>ROUDIL CORTINAT</t>
  </si>
  <si>
    <t>Axel</t>
  </si>
  <si>
    <t>ROCHER</t>
  </si>
  <si>
    <t>Tanguy</t>
  </si>
  <si>
    <t>ZORRODU</t>
  </si>
  <si>
    <t>Emma</t>
  </si>
  <si>
    <t>FOURNIER</t>
  </si>
  <si>
    <t>Mathieu</t>
  </si>
  <si>
    <t>UC St Chély</t>
  </si>
  <si>
    <t>FONTUGNE</t>
  </si>
  <si>
    <t>GARNIER</t>
  </si>
  <si>
    <t>Tom</t>
  </si>
  <si>
    <t>AUGUSTE</t>
  </si>
  <si>
    <t>DAGUIER</t>
  </si>
  <si>
    <t>RIBOULET</t>
  </si>
  <si>
    <t>Luna</t>
  </si>
  <si>
    <t>SEBIHI</t>
  </si>
  <si>
    <t>Anaëlle</t>
  </si>
  <si>
    <t>SAINTJEAN</t>
  </si>
  <si>
    <t>Joris</t>
  </si>
  <si>
    <t>DAUPHIN</t>
  </si>
  <si>
    <t>Romane</t>
  </si>
  <si>
    <t>Margaux</t>
  </si>
  <si>
    <t xml:space="preserve">PETIT </t>
  </si>
  <si>
    <t>Thibaud</t>
  </si>
  <si>
    <t>MOULS</t>
  </si>
  <si>
    <t>Bastian</t>
  </si>
  <si>
    <t>TOMASSINO</t>
  </si>
  <si>
    <t>Cédric</t>
  </si>
  <si>
    <t>BORELLY</t>
  </si>
  <si>
    <t>CHAUTARD</t>
  </si>
  <si>
    <t>ROBERT</t>
  </si>
  <si>
    <t>Paul</t>
  </si>
  <si>
    <t>VIALLE</t>
  </si>
  <si>
    <t>PACAUD</t>
  </si>
  <si>
    <t>VTT Club de Thuir</t>
  </si>
  <si>
    <t>BELZONS</t>
  </si>
  <si>
    <t>Guilhem</t>
  </si>
  <si>
    <t>GRAND</t>
  </si>
  <si>
    <t>Matthieu</t>
  </si>
  <si>
    <t>BETEILLE</t>
  </si>
  <si>
    <t>GUIZARD</t>
  </si>
  <si>
    <t>Marie</t>
  </si>
  <si>
    <t>LECOMPTE</t>
  </si>
  <si>
    <t>LEPINEUX</t>
  </si>
  <si>
    <t>Mallaury</t>
  </si>
  <si>
    <t>VANDERMOTEN</t>
  </si>
  <si>
    <t>Pasquine</t>
  </si>
  <si>
    <t>ESCUDERO</t>
  </si>
  <si>
    <t>ROSSARY</t>
  </si>
  <si>
    <t>Arnaud</t>
  </si>
  <si>
    <t>FINE</t>
  </si>
  <si>
    <t>Gaëtan</t>
  </si>
  <si>
    <t>SCHWAB</t>
  </si>
  <si>
    <t>Vivien</t>
  </si>
  <si>
    <t>FERREIRA</t>
  </si>
  <si>
    <t>Damien</t>
  </si>
  <si>
    <t>GENIBREL</t>
  </si>
  <si>
    <t>CAZALE</t>
  </si>
  <si>
    <t>ROUQUETTE</t>
  </si>
  <si>
    <t>Timothé</t>
  </si>
  <si>
    <t>BROMET</t>
  </si>
  <si>
    <t>Colin</t>
  </si>
  <si>
    <t>Olivia</t>
  </si>
  <si>
    <t>GAILLET</t>
  </si>
  <si>
    <t>GRANDI</t>
  </si>
  <si>
    <t>Giovann</t>
  </si>
  <si>
    <t>BOY</t>
  </si>
  <si>
    <t>CLEMENS</t>
  </si>
  <si>
    <t>DESCHAMPS</t>
  </si>
  <si>
    <t>PARRAS</t>
  </si>
  <si>
    <t>TEISSIER</t>
  </si>
  <si>
    <t>BALCON</t>
  </si>
  <si>
    <t>X</t>
  </si>
  <si>
    <t>Manquante</t>
  </si>
  <si>
    <t>DE CECCO</t>
  </si>
  <si>
    <t>CROUZIER</t>
  </si>
  <si>
    <t>LASALA</t>
  </si>
  <si>
    <t>Jamy</t>
  </si>
  <si>
    <t>FERNANDEZ</t>
  </si>
  <si>
    <t>Lisa</t>
  </si>
  <si>
    <t>INIGUEZ</t>
  </si>
  <si>
    <t>Mattéo</t>
  </si>
  <si>
    <t>CONSTANT</t>
  </si>
  <si>
    <t>Lubin</t>
  </si>
  <si>
    <t>CHAZALY</t>
  </si>
  <si>
    <t>ALIX</t>
  </si>
  <si>
    <t>Rémi</t>
  </si>
  <si>
    <t>BECCERA</t>
  </si>
  <si>
    <t>La Roue Libre Gignacoise</t>
  </si>
  <si>
    <t>JAFFEL</t>
  </si>
  <si>
    <t>Medhi</t>
  </si>
  <si>
    <t>VALVERDE</t>
  </si>
  <si>
    <t>Eneko</t>
  </si>
  <si>
    <t>Clap'Bike</t>
  </si>
  <si>
    <t>COMBE</t>
  </si>
  <si>
    <t>William</t>
  </si>
  <si>
    <t>OLARD</t>
  </si>
  <si>
    <t>SABADEL</t>
  </si>
  <si>
    <t>Steven</t>
  </si>
  <si>
    <t>CABROL</t>
  </si>
  <si>
    <t>IDEZ</t>
  </si>
  <si>
    <t>MARTIN</t>
  </si>
  <si>
    <t>Loïc</t>
  </si>
  <si>
    <t>VIALLY</t>
  </si>
  <si>
    <t>DOMERGUE</t>
  </si>
  <si>
    <t>BITNER</t>
  </si>
  <si>
    <t>Elliot</t>
  </si>
  <si>
    <t>Melissa</t>
  </si>
  <si>
    <t>MORRO</t>
  </si>
  <si>
    <t>REAL</t>
  </si>
  <si>
    <t>GIL</t>
  </si>
  <si>
    <t>Gabriel</t>
  </si>
  <si>
    <t>Maëlle</t>
  </si>
  <si>
    <t>GACHON</t>
  </si>
  <si>
    <t>Marius</t>
  </si>
  <si>
    <t>RUE</t>
  </si>
  <si>
    <t>Loan</t>
  </si>
  <si>
    <t>BAISSADE</t>
  </si>
  <si>
    <t>Justine</t>
  </si>
  <si>
    <t>QUERIOT</t>
  </si>
  <si>
    <t>Mehdi</t>
  </si>
  <si>
    <t>en cours</t>
  </si>
  <si>
    <t>BELTRITTI</t>
  </si>
  <si>
    <t>CISCAR</t>
  </si>
  <si>
    <t>GABRIAGUES</t>
  </si>
  <si>
    <t>PRADE</t>
  </si>
  <si>
    <t>TORTILLARD</t>
  </si>
  <si>
    <t>Mathys</t>
  </si>
  <si>
    <t>ANDRE</t>
  </si>
  <si>
    <t>BILLOTET</t>
  </si>
  <si>
    <t>FRESQUET</t>
  </si>
  <si>
    <t>Joanne</t>
  </si>
  <si>
    <t>GANDIN</t>
  </si>
  <si>
    <t>GOREX</t>
  </si>
  <si>
    <t>Xavier</t>
  </si>
  <si>
    <t>HOVESEPIAN</t>
  </si>
  <si>
    <t>Kévin</t>
  </si>
  <si>
    <t>Axelle</t>
  </si>
  <si>
    <t>LE BAIL</t>
  </si>
  <si>
    <t>Alexandre</t>
  </si>
  <si>
    <t>Louna</t>
  </si>
  <si>
    <t>Robin</t>
  </si>
  <si>
    <t>Charles</t>
  </si>
  <si>
    <t>LECLERC</t>
  </si>
  <si>
    <t>Athur</t>
  </si>
  <si>
    <t>Pierre-Louis</t>
  </si>
  <si>
    <t>Maëlys</t>
  </si>
  <si>
    <t>NOUVEL</t>
  </si>
  <si>
    <t>Clémence</t>
  </si>
  <si>
    <t>SUTUR</t>
  </si>
  <si>
    <t>Lauryne</t>
  </si>
  <si>
    <t>OLLIER</t>
  </si>
  <si>
    <t>Yassyn</t>
  </si>
  <si>
    <t>ASTIER</t>
  </si>
  <si>
    <t>MICHEL</t>
  </si>
  <si>
    <t>Loris</t>
  </si>
  <si>
    <t>GEYNET</t>
  </si>
  <si>
    <t>Jason</t>
  </si>
  <si>
    <t>Camille</t>
  </si>
  <si>
    <t>THEROND</t>
  </si>
  <si>
    <t>Léa</t>
  </si>
  <si>
    <t>NOHARET</t>
  </si>
  <si>
    <t>FLORY</t>
  </si>
  <si>
    <t>Erwan</t>
  </si>
  <si>
    <t>CANNIERE</t>
  </si>
  <si>
    <t>Louise</t>
  </si>
  <si>
    <t>Satine</t>
  </si>
  <si>
    <t>FONTAN</t>
  </si>
  <si>
    <t>Noëmie</t>
  </si>
  <si>
    <t>RAFFIN</t>
  </si>
  <si>
    <t>DAVID</t>
  </si>
  <si>
    <t>CAULIER</t>
  </si>
  <si>
    <t>CHARTREUX</t>
  </si>
  <si>
    <t>Tewis</t>
  </si>
  <si>
    <t>GAL</t>
  </si>
  <si>
    <t>Noan</t>
  </si>
  <si>
    <t>1330030...</t>
  </si>
  <si>
    <t>ROUFFIAC</t>
  </si>
  <si>
    <t>Naël</t>
  </si>
  <si>
    <t>Yoann</t>
  </si>
  <si>
    <t>MEYER LAVIGNE</t>
  </si>
  <si>
    <t>Numa</t>
  </si>
  <si>
    <t>LAURENT</t>
  </si>
  <si>
    <t>LEONARD</t>
  </si>
  <si>
    <t>Sacha</t>
  </si>
  <si>
    <t>BACCONNIER</t>
  </si>
  <si>
    <t>Sylvain</t>
  </si>
  <si>
    <t>XC uniquement</t>
  </si>
  <si>
    <t>PACCAUD</t>
  </si>
  <si>
    <t>Jérémy</t>
  </si>
  <si>
    <t>LARROUDE</t>
  </si>
  <si>
    <t>Abs</t>
  </si>
  <si>
    <t>CAMUS</t>
  </si>
  <si>
    <t>PIRO</t>
  </si>
  <si>
    <t>LEVY</t>
  </si>
  <si>
    <t>BERNABEU</t>
  </si>
  <si>
    <t>Nadia</t>
  </si>
  <si>
    <t>Journée</t>
  </si>
  <si>
    <t>PERRET</t>
  </si>
  <si>
    <t>VCML</t>
  </si>
  <si>
    <t>TOQUEBEUF</t>
  </si>
  <si>
    <t>Salindres</t>
  </si>
  <si>
    <t>??</t>
  </si>
  <si>
    <t>VENIANT</t>
  </si>
  <si>
    <t>THOMAS</t>
  </si>
  <si>
    <t xml:space="preserve">Clap'Bike  </t>
  </si>
  <si>
    <t>Dossard</t>
  </si>
  <si>
    <t>Abandon</t>
  </si>
  <si>
    <t xml:space="preserve">            TRJV VAUVERT   -  10 MARS 2013   -  CATEGORIE CADET                                                ( 1997 - 1998 )</t>
  </si>
  <si>
    <t>ABS</t>
  </si>
  <si>
    <t>ABAND</t>
  </si>
  <si>
    <t>Tristan</t>
  </si>
  <si>
    <t>Idris</t>
  </si>
  <si>
    <t>13........135</t>
  </si>
  <si>
    <t>MARINECHE</t>
  </si>
  <si>
    <t>Payé/perso</t>
  </si>
  <si>
    <t xml:space="preserve">  TRJV VAUVERT   -  10  MARS  2013  -  CATEGORIE POUSSIN  ( 2005-2006 )</t>
  </si>
  <si>
    <t>LAZARY</t>
  </si>
  <si>
    <t>Mathias</t>
  </si>
  <si>
    <t>MEISSELLE</t>
  </si>
  <si>
    <t>NP</t>
  </si>
  <si>
    <t>PRE LICENCIES</t>
  </si>
  <si>
    <t xml:space="preserve">     TRJV VAUVERT   -  10  MARS  2013  -  CATEGORIE PUPILLE    ( 2003-2004 )</t>
  </si>
  <si>
    <t xml:space="preserve">      TRJV VAUVERT   -  10  MARS  2013  -  CATEGORIE BENJAMIN   ( 2001-2002 )</t>
  </si>
  <si>
    <t xml:space="preserve">            TRJV VAUVERT   - 10  MARS  2013  -  CATEGORIE MINIME ( 1999 - 2000 )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</si>
</sst>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[$-40C]dddd\ d\ mmmm\ yyyy"/>
    <numFmt numFmtId="166" formatCode="[$-F400]h:mm:ss\ AM/PM"/>
    <numFmt numFmtId="167" formatCode="00\.00\.00"/>
    <numFmt numFmtId="168" formatCode="h:mm:ss"/>
    <numFmt numFmtId="169" formatCode="hh\.mm\.ss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  <numFmt numFmtId="173" formatCode="#,##0.00\ &quot;€&quot;"/>
    <numFmt numFmtId="174" formatCode="##\.##\.##"/>
    <numFmt numFmtId="175" formatCode="00\.##\.##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22"/>
      <name val="Arial"/>
      <family val="0"/>
    </font>
    <font>
      <u val="single"/>
      <sz val="16"/>
      <name val="Arial"/>
      <family val="0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F67CA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1" applyNumberFormat="0" applyAlignment="0" applyProtection="0"/>
    <xf numFmtId="0" fontId="39" fillId="0" borderId="2" applyNumberFormat="0" applyFill="0" applyAlignment="0" applyProtection="0"/>
    <xf numFmtId="0" fontId="0" fillId="24" borderId="3" applyNumberFormat="0" applyFont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44" fillId="23" borderId="4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Alignment="1">
      <alignment/>
    </xf>
    <xf numFmtId="167" fontId="3" fillId="0" borderId="1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167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173" fontId="13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73" fontId="1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0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1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/>
    </xf>
    <xf numFmtId="167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0" fillId="0" borderId="10" xfId="0" applyNumberFormat="1" applyFill="1" applyBorder="1" applyAlignment="1">
      <alignment horizontal="center" vertical="center"/>
    </xf>
    <xf numFmtId="175" fontId="0" fillId="0" borderId="10" xfId="0" applyNumberFormat="1" applyBorder="1" applyAlignment="1">
      <alignment horizontal="center" vertical="center"/>
    </xf>
    <xf numFmtId="17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top"/>
    </xf>
    <xf numFmtId="0" fontId="0" fillId="36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33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vertical="center"/>
    </xf>
    <xf numFmtId="0" fontId="0" fillId="32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textRotation="90"/>
    </xf>
    <xf numFmtId="0" fontId="0" fillId="38" borderId="10" xfId="0" applyFill="1" applyBorder="1" applyAlignment="1">
      <alignment horizontal="center" vertical="center"/>
    </xf>
    <xf numFmtId="0" fontId="0" fillId="39" borderId="12" xfId="0" applyFont="1" applyFill="1" applyBorder="1" applyAlignment="1">
      <alignment horizontal="center" vertical="center"/>
    </xf>
    <xf numFmtId="0" fontId="0" fillId="38" borderId="12" xfId="0" applyFont="1" applyFill="1" applyBorder="1" applyAlignment="1">
      <alignment vertical="center"/>
    </xf>
    <xf numFmtId="0" fontId="0" fillId="38" borderId="12" xfId="0" applyFont="1" applyFill="1" applyBorder="1" applyAlignment="1">
      <alignment horizontal="left" vertical="center"/>
    </xf>
    <xf numFmtId="0" fontId="0" fillId="38" borderId="12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horizontal="center" vertical="center"/>
    </xf>
    <xf numFmtId="0" fontId="0" fillId="40" borderId="12" xfId="0" applyFont="1" applyFill="1" applyBorder="1" applyAlignment="1">
      <alignment vertical="center"/>
    </xf>
    <xf numFmtId="0" fontId="0" fillId="40" borderId="12" xfId="0" applyFont="1" applyFill="1" applyBorder="1" applyAlignment="1">
      <alignment horizontal="left" vertical="center"/>
    </xf>
    <xf numFmtId="175" fontId="0" fillId="40" borderId="10" xfId="0" applyNumberFormat="1" applyFill="1" applyBorder="1" applyAlignment="1">
      <alignment horizontal="center" vertical="center"/>
    </xf>
    <xf numFmtId="175" fontId="0" fillId="0" borderId="12" xfId="0" applyNumberFormat="1" applyFont="1" applyFill="1" applyBorder="1" applyAlignment="1">
      <alignment horizontal="center" vertical="center"/>
    </xf>
    <xf numFmtId="175" fontId="0" fillId="0" borderId="12" xfId="0" applyNumberFormat="1" applyFill="1" applyBorder="1" applyAlignment="1">
      <alignment horizontal="center" vertical="center"/>
    </xf>
    <xf numFmtId="0" fontId="0" fillId="41" borderId="12" xfId="0" applyFont="1" applyFill="1" applyBorder="1" applyAlignment="1">
      <alignment horizontal="center" vertical="center"/>
    </xf>
    <xf numFmtId="0" fontId="0" fillId="41" borderId="12" xfId="0" applyFont="1" applyFill="1" applyBorder="1" applyAlignment="1">
      <alignment vertical="center"/>
    </xf>
    <xf numFmtId="0" fontId="0" fillId="41" borderId="12" xfId="0" applyFont="1" applyFill="1" applyBorder="1" applyAlignment="1">
      <alignment horizontal="left" vertical="center"/>
    </xf>
    <xf numFmtId="175" fontId="0" fillId="41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0" fillId="0" borderId="13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4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5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4" fillId="0" borderId="11" xfId="0" applyNumberFormat="1" applyFont="1" applyFill="1" applyBorder="1" applyAlignment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0" fillId="42" borderId="12" xfId="0" applyFont="1" applyFill="1" applyBorder="1" applyAlignment="1">
      <alignment vertical="center"/>
    </xf>
    <xf numFmtId="0" fontId="0" fillId="42" borderId="12" xfId="0" applyFont="1" applyFill="1" applyBorder="1" applyAlignment="1">
      <alignment horizontal="left" vertical="center"/>
    </xf>
    <xf numFmtId="0" fontId="0" fillId="43" borderId="12" xfId="0" applyFont="1" applyFill="1" applyBorder="1" applyAlignment="1">
      <alignment horizontal="center" vertical="center"/>
    </xf>
    <xf numFmtId="0" fontId="0" fillId="43" borderId="12" xfId="0" applyNumberFormat="1" applyFill="1" applyBorder="1" applyAlignment="1">
      <alignment horizontal="center" vertical="center"/>
    </xf>
    <xf numFmtId="0" fontId="0" fillId="43" borderId="12" xfId="0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vertical="center"/>
    </xf>
    <xf numFmtId="0" fontId="0" fillId="43" borderId="12" xfId="0" applyFill="1" applyBorder="1" applyAlignment="1">
      <alignment/>
    </xf>
    <xf numFmtId="0" fontId="0" fillId="43" borderId="12" xfId="0" applyFill="1" applyBorder="1" applyAlignment="1">
      <alignment horizontal="center" vertical="center"/>
    </xf>
    <xf numFmtId="0" fontId="0" fillId="43" borderId="12" xfId="0" applyFont="1" applyFill="1" applyBorder="1" applyAlignment="1">
      <alignment vertical="center"/>
    </xf>
    <xf numFmtId="0" fontId="0" fillId="43" borderId="12" xfId="0" applyFont="1" applyFill="1" applyBorder="1" applyAlignment="1">
      <alignment horizontal="left" vertical="center"/>
    </xf>
    <xf numFmtId="0" fontId="0" fillId="38" borderId="12" xfId="0" applyFill="1" applyBorder="1" applyAlignment="1">
      <alignment vertical="center"/>
    </xf>
    <xf numFmtId="0" fontId="0" fillId="43" borderId="12" xfId="0" applyFill="1" applyBorder="1" applyAlignment="1">
      <alignment vertical="center"/>
    </xf>
    <xf numFmtId="0" fontId="0" fillId="31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175" fontId="0" fillId="0" borderId="14" xfId="0" applyNumberFormat="1" applyFill="1" applyBorder="1" applyAlignment="1">
      <alignment horizontal="center" vertical="center"/>
    </xf>
    <xf numFmtId="0" fontId="0" fillId="42" borderId="10" xfId="0" applyFont="1" applyFill="1" applyBorder="1" applyAlignment="1">
      <alignment horizontal="center" vertical="center"/>
    </xf>
    <xf numFmtId="0" fontId="0" fillId="42" borderId="10" xfId="0" applyFont="1" applyFill="1" applyBorder="1" applyAlignment="1">
      <alignment vertical="center"/>
    </xf>
    <xf numFmtId="0" fontId="0" fillId="42" borderId="10" xfId="0" applyFont="1" applyFill="1" applyBorder="1" applyAlignment="1">
      <alignment horizontal="left" vertical="center"/>
    </xf>
    <xf numFmtId="0" fontId="0" fillId="43" borderId="10" xfId="0" applyFont="1" applyFill="1" applyBorder="1" applyAlignment="1">
      <alignment horizontal="center" vertical="center"/>
    </xf>
    <xf numFmtId="0" fontId="0" fillId="43" borderId="10" xfId="0" applyFill="1" applyBorder="1" applyAlignment="1">
      <alignment horizontal="center"/>
    </xf>
    <xf numFmtId="0" fontId="0" fillId="34" borderId="12" xfId="0" applyFont="1" applyFill="1" applyBorder="1" applyAlignment="1">
      <alignment horizontal="center" vertical="center"/>
    </xf>
    <xf numFmtId="0" fontId="0" fillId="44" borderId="12" xfId="0" applyFont="1" applyFill="1" applyBorder="1" applyAlignment="1">
      <alignment vertical="center"/>
    </xf>
    <xf numFmtId="0" fontId="0" fillId="44" borderId="12" xfId="0" applyFont="1" applyFill="1" applyBorder="1" applyAlignment="1">
      <alignment horizontal="left" vertical="center"/>
    </xf>
    <xf numFmtId="0" fontId="0" fillId="34" borderId="0" xfId="0" applyFill="1" applyBorder="1" applyAlignment="1">
      <alignment/>
    </xf>
    <xf numFmtId="0" fontId="5" fillId="30" borderId="20" xfId="0" applyFont="1" applyFill="1" applyBorder="1" applyAlignment="1">
      <alignment horizontal="left" vertical="center"/>
    </xf>
    <xf numFmtId="0" fontId="5" fillId="30" borderId="21" xfId="0" applyFont="1" applyFill="1" applyBorder="1" applyAlignment="1">
      <alignment horizontal="left" vertical="center"/>
    </xf>
    <xf numFmtId="0" fontId="5" fillId="30" borderId="22" xfId="0" applyFont="1" applyFill="1" applyBorder="1" applyAlignment="1">
      <alignment horizontal="left" vertical="center"/>
    </xf>
    <xf numFmtId="0" fontId="5" fillId="31" borderId="20" xfId="0" applyFont="1" applyFill="1" applyBorder="1" applyAlignment="1">
      <alignment horizontal="left" vertical="center"/>
    </xf>
    <xf numFmtId="0" fontId="5" fillId="31" borderId="21" xfId="0" applyFont="1" applyFill="1" applyBorder="1" applyAlignment="1">
      <alignment horizontal="left" vertical="center"/>
    </xf>
    <xf numFmtId="0" fontId="5" fillId="31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5" fillId="38" borderId="20" xfId="0" applyFont="1" applyFill="1" applyBorder="1" applyAlignment="1">
      <alignment horizontal="left" vertical="center"/>
    </xf>
    <xf numFmtId="0" fontId="5" fillId="38" borderId="21" xfId="0" applyFont="1" applyFill="1" applyBorder="1" applyAlignment="1">
      <alignment horizontal="left" vertical="center"/>
    </xf>
    <xf numFmtId="0" fontId="5" fillId="38" borderId="22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left" vertical="center"/>
    </xf>
    <xf numFmtId="0" fontId="5" fillId="32" borderId="20" xfId="0" applyFont="1" applyFill="1" applyBorder="1" applyAlignment="1">
      <alignment horizontal="left" vertical="center"/>
    </xf>
    <xf numFmtId="0" fontId="5" fillId="32" borderId="21" xfId="0" applyFont="1" applyFill="1" applyBorder="1" applyAlignment="1">
      <alignment horizontal="left" vertical="center"/>
    </xf>
    <xf numFmtId="0" fontId="5" fillId="32" borderId="2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45" borderId="20" xfId="0" applyFont="1" applyFill="1" applyBorder="1" applyAlignment="1">
      <alignment horizontal="center" vertical="center"/>
    </xf>
    <xf numFmtId="0" fontId="8" fillId="45" borderId="21" xfId="0" applyFont="1" applyFill="1" applyBorder="1" applyAlignment="1">
      <alignment horizontal="center" vertical="center"/>
    </xf>
    <xf numFmtId="0" fontId="8" fillId="45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3">
      <selection activeCell="W7" sqref="W7"/>
    </sheetView>
  </sheetViews>
  <sheetFormatPr defaultColWidth="11.421875" defaultRowHeight="12.75"/>
  <cols>
    <col min="1" max="1" width="4.28125" style="2" customWidth="1"/>
    <col min="2" max="2" width="4.140625" style="2" customWidth="1"/>
    <col min="3" max="3" width="4.421875" style="2" customWidth="1"/>
    <col min="4" max="4" width="20.421875" style="0" customWidth="1"/>
    <col min="5" max="5" width="17.28125" style="0" customWidth="1"/>
    <col min="6" max="6" width="25.7109375" style="5" customWidth="1"/>
    <col min="7" max="7" width="11.8515625" style="2" hidden="1" customWidth="1"/>
    <col min="8" max="8" width="11.140625" style="2" hidden="1" customWidth="1"/>
    <col min="9" max="9" width="12.00390625" style="2" hidden="1" customWidth="1"/>
    <col min="10" max="10" width="31.00390625" style="2" hidden="1" customWidth="1"/>
    <col min="11" max="11" width="10.421875" style="11" customWidth="1"/>
    <col min="12" max="12" width="10.140625" style="11" customWidth="1"/>
    <col min="13" max="13" width="10.28125" style="11" customWidth="1"/>
    <col min="14" max="14" width="7.00390625" style="0" customWidth="1"/>
    <col min="15" max="15" width="7.140625" style="0" customWidth="1"/>
    <col min="16" max="16" width="7.28125" style="2" customWidth="1"/>
    <col min="17" max="17" width="7.57421875" style="2" customWidth="1"/>
    <col min="18" max="18" width="11.00390625" style="2" customWidth="1"/>
  </cols>
  <sheetData>
    <row r="1" spans="1:18" ht="37.5" customHeight="1">
      <c r="A1" s="173" t="s">
        <v>450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5"/>
    </row>
    <row r="2" spans="11:18" ht="22.5" customHeight="1">
      <c r="K2" s="9" t="s">
        <v>10</v>
      </c>
      <c r="L2" s="9" t="s">
        <v>12</v>
      </c>
      <c r="M2" s="9" t="s">
        <v>13</v>
      </c>
      <c r="N2" s="6" t="s">
        <v>3</v>
      </c>
      <c r="O2" s="6" t="s">
        <v>4</v>
      </c>
      <c r="P2" s="6" t="s">
        <v>3</v>
      </c>
      <c r="Q2" s="6" t="s">
        <v>4</v>
      </c>
      <c r="R2" s="6" t="s">
        <v>8</v>
      </c>
    </row>
    <row r="3" spans="1:18" s="59" customFormat="1" ht="40.5" customHeight="1">
      <c r="A3" s="61" t="s">
        <v>6</v>
      </c>
      <c r="B3" s="130" t="s">
        <v>440</v>
      </c>
      <c r="C3" s="63" t="s">
        <v>24</v>
      </c>
      <c r="D3" s="62" t="s">
        <v>0</v>
      </c>
      <c r="E3" s="62" t="s">
        <v>1</v>
      </c>
      <c r="F3" s="62" t="s">
        <v>2</v>
      </c>
      <c r="G3" s="62" t="s">
        <v>7</v>
      </c>
      <c r="H3" s="62" t="s">
        <v>16</v>
      </c>
      <c r="I3" s="62" t="s">
        <v>17</v>
      </c>
      <c r="J3" s="62" t="s">
        <v>31</v>
      </c>
      <c r="K3" s="65" t="s">
        <v>11</v>
      </c>
      <c r="L3" s="65" t="s">
        <v>11</v>
      </c>
      <c r="M3" s="65" t="s">
        <v>9</v>
      </c>
      <c r="N3" s="62" t="s">
        <v>14</v>
      </c>
      <c r="O3" s="62" t="s">
        <v>14</v>
      </c>
      <c r="P3" s="62" t="s">
        <v>5</v>
      </c>
      <c r="Q3" s="62" t="s">
        <v>5</v>
      </c>
      <c r="R3" s="62" t="s">
        <v>15</v>
      </c>
    </row>
    <row r="4" spans="1:18" ht="19.5" customHeight="1">
      <c r="A4" s="56">
        <v>1</v>
      </c>
      <c r="B4" s="58">
        <v>19</v>
      </c>
      <c r="C4" s="75" t="s">
        <v>41</v>
      </c>
      <c r="D4" s="73" t="s">
        <v>417</v>
      </c>
      <c r="E4" s="73" t="s">
        <v>418</v>
      </c>
      <c r="F4" s="74" t="s">
        <v>123</v>
      </c>
      <c r="G4" s="75">
        <v>1334072045</v>
      </c>
      <c r="H4" s="75" t="s">
        <v>38</v>
      </c>
      <c r="I4" s="75"/>
      <c r="J4" s="75"/>
      <c r="K4" s="122">
        <v>11429</v>
      </c>
      <c r="L4" s="122">
        <v>10237</v>
      </c>
      <c r="M4" s="122">
        <f aca="true" t="shared" si="0" ref="M4:M21">MIN(K4,L4)</f>
        <v>10237</v>
      </c>
      <c r="N4" s="50">
        <v>1</v>
      </c>
      <c r="O4" s="68">
        <f>IF(N4="","",VLOOKUP(N4,Points!$A$1:$B$90,2,FALSE))</f>
        <v>200</v>
      </c>
      <c r="P4" s="47">
        <v>2</v>
      </c>
      <c r="Q4" s="68">
        <f>IF(P4="","",VLOOKUP(P4,Points!$A$1:$B$90,2,FALSE))</f>
        <v>176</v>
      </c>
      <c r="R4" s="47">
        <f aca="true" t="shared" si="1" ref="R4:R30">IF(Q4="","",O4+Q4)</f>
        <v>376</v>
      </c>
    </row>
    <row r="5" spans="1:18" ht="19.5" customHeight="1">
      <c r="A5" s="56">
        <v>2</v>
      </c>
      <c r="B5" s="58">
        <v>11</v>
      </c>
      <c r="C5" s="75" t="s">
        <v>41</v>
      </c>
      <c r="D5" s="73" t="s">
        <v>406</v>
      </c>
      <c r="E5" s="73" t="s">
        <v>407</v>
      </c>
      <c r="F5" s="74" t="s">
        <v>83</v>
      </c>
      <c r="G5" s="75">
        <v>1330018493</v>
      </c>
      <c r="H5" s="75" t="s">
        <v>38</v>
      </c>
      <c r="I5" s="75"/>
      <c r="J5" s="75"/>
      <c r="K5" s="122">
        <v>11328</v>
      </c>
      <c r="L5" s="122">
        <v>10815</v>
      </c>
      <c r="M5" s="122">
        <f t="shared" si="0"/>
        <v>10815</v>
      </c>
      <c r="N5" s="47">
        <v>5</v>
      </c>
      <c r="O5" s="68">
        <f>IF(N5="","",VLOOKUP(N5,Points!$A$1:$B$90,2,FALSE))</f>
        <v>136</v>
      </c>
      <c r="P5" s="47">
        <v>1</v>
      </c>
      <c r="Q5" s="68">
        <f>IF(P5="","",VLOOKUP(P5,Points!$A$1:$B$90,2,FALSE))</f>
        <v>200</v>
      </c>
      <c r="R5" s="47">
        <f t="shared" si="1"/>
        <v>336</v>
      </c>
    </row>
    <row r="6" spans="1:18" ht="19.5" customHeight="1">
      <c r="A6" s="56">
        <v>3</v>
      </c>
      <c r="B6" s="58">
        <v>1</v>
      </c>
      <c r="C6" s="75" t="s">
        <v>41</v>
      </c>
      <c r="D6" s="73" t="s">
        <v>396</v>
      </c>
      <c r="E6" s="73" t="s">
        <v>234</v>
      </c>
      <c r="F6" s="74" t="s">
        <v>30</v>
      </c>
      <c r="G6" s="75">
        <v>1330021004</v>
      </c>
      <c r="H6" s="75" t="s">
        <v>149</v>
      </c>
      <c r="I6" s="75" t="s">
        <v>150</v>
      </c>
      <c r="J6" s="75"/>
      <c r="K6" s="121">
        <v>10468</v>
      </c>
      <c r="L6" s="121">
        <v>10984</v>
      </c>
      <c r="M6" s="122">
        <f t="shared" si="0"/>
        <v>10468</v>
      </c>
      <c r="N6" s="47">
        <v>2</v>
      </c>
      <c r="O6" s="68">
        <f>IF(N6="","",VLOOKUP(N6,Points!$A$1:$B$90,2,FALSE))</f>
        <v>176</v>
      </c>
      <c r="P6" s="50">
        <v>6</v>
      </c>
      <c r="Q6" s="68">
        <f>IF(P6="","",VLOOKUP(P6,Points!$A$1:$B$90,2,FALSE))</f>
        <v>126</v>
      </c>
      <c r="R6" s="47">
        <f t="shared" si="1"/>
        <v>302</v>
      </c>
    </row>
    <row r="7" spans="1:18" ht="19.5" customHeight="1">
      <c r="A7" s="56">
        <v>4</v>
      </c>
      <c r="B7" s="58">
        <v>14</v>
      </c>
      <c r="C7" s="75" t="s">
        <v>41</v>
      </c>
      <c r="D7" s="73" t="s">
        <v>411</v>
      </c>
      <c r="E7" s="73" t="s">
        <v>412</v>
      </c>
      <c r="F7" s="74" t="s">
        <v>106</v>
      </c>
      <c r="G7" s="75">
        <v>1348098172</v>
      </c>
      <c r="H7" s="75" t="s">
        <v>66</v>
      </c>
      <c r="I7" s="75" t="s">
        <v>89</v>
      </c>
      <c r="J7" s="75"/>
      <c r="K7" s="122">
        <v>11269</v>
      </c>
      <c r="L7" s="122">
        <v>10947</v>
      </c>
      <c r="M7" s="122">
        <f t="shared" si="0"/>
        <v>10947</v>
      </c>
      <c r="N7" s="50">
        <v>6</v>
      </c>
      <c r="O7" s="68">
        <f>IF(N7="","",VLOOKUP(N7,Points!$A$1:$B$90,2,FALSE))</f>
        <v>126</v>
      </c>
      <c r="P7" s="47">
        <v>3</v>
      </c>
      <c r="Q7" s="68">
        <f>IF(P7="","",VLOOKUP(P7,Points!$A$1:$B$90,2,FALSE))</f>
        <v>160</v>
      </c>
      <c r="R7" s="47">
        <f t="shared" si="1"/>
        <v>286</v>
      </c>
    </row>
    <row r="8" spans="1:18" ht="19.5" customHeight="1">
      <c r="A8" s="56">
        <v>5</v>
      </c>
      <c r="B8" s="58">
        <v>17</v>
      </c>
      <c r="C8" s="75" t="s">
        <v>41</v>
      </c>
      <c r="D8" s="73" t="s">
        <v>414</v>
      </c>
      <c r="E8" s="73" t="s">
        <v>415</v>
      </c>
      <c r="F8" s="74" t="s">
        <v>214</v>
      </c>
      <c r="G8" s="75">
        <v>1330038197</v>
      </c>
      <c r="H8" s="75" t="s">
        <v>38</v>
      </c>
      <c r="I8" s="75"/>
      <c r="J8" s="75"/>
      <c r="K8" s="122">
        <v>10853</v>
      </c>
      <c r="L8" s="122">
        <v>10572</v>
      </c>
      <c r="M8" s="122">
        <f t="shared" si="0"/>
        <v>10572</v>
      </c>
      <c r="N8" s="47">
        <v>3</v>
      </c>
      <c r="O8" s="68">
        <f>IF(N8="","",VLOOKUP(N8,Points!$A$1:$B$90,2,FALSE))</f>
        <v>160</v>
      </c>
      <c r="P8" s="47">
        <v>7</v>
      </c>
      <c r="Q8" s="68">
        <f>IF(P8="","",VLOOKUP(P8,Points!$A$1:$B$90,2,FALSE))</f>
        <v>118</v>
      </c>
      <c r="R8" s="47">
        <f t="shared" si="1"/>
        <v>278</v>
      </c>
    </row>
    <row r="9" spans="1:18" ht="19.5" customHeight="1">
      <c r="A9" s="56">
        <v>6</v>
      </c>
      <c r="B9" s="58">
        <v>8</v>
      </c>
      <c r="C9" s="75" t="s">
        <v>41</v>
      </c>
      <c r="D9" s="73" t="s">
        <v>403</v>
      </c>
      <c r="E9" s="73" t="s">
        <v>43</v>
      </c>
      <c r="F9" s="74" t="s">
        <v>77</v>
      </c>
      <c r="G9" s="75">
        <v>1334081229</v>
      </c>
      <c r="H9" s="75" t="s">
        <v>38</v>
      </c>
      <c r="I9" s="75"/>
      <c r="J9" s="75"/>
      <c r="K9" s="122">
        <v>11847</v>
      </c>
      <c r="L9" s="122">
        <v>11444</v>
      </c>
      <c r="M9" s="122">
        <f t="shared" si="0"/>
        <v>11444</v>
      </c>
      <c r="N9" s="50">
        <v>9</v>
      </c>
      <c r="O9" s="68">
        <f>IF(N9="","",VLOOKUP(N9,Points!$A$1:$B$90,2,FALSE))</f>
        <v>104</v>
      </c>
      <c r="P9" s="47">
        <v>5</v>
      </c>
      <c r="Q9" s="68">
        <f>IF(P9="","",VLOOKUP(P9,Points!$A$1:$B$90,2,FALSE))</f>
        <v>136</v>
      </c>
      <c r="R9" s="47">
        <f t="shared" si="1"/>
        <v>240</v>
      </c>
    </row>
    <row r="10" spans="1:18" ht="19.5" customHeight="1">
      <c r="A10" s="56">
        <v>7</v>
      </c>
      <c r="B10" s="58">
        <v>13</v>
      </c>
      <c r="C10" s="75" t="s">
        <v>41</v>
      </c>
      <c r="D10" s="73" t="s">
        <v>364</v>
      </c>
      <c r="E10" s="73" t="s">
        <v>211</v>
      </c>
      <c r="F10" s="74" t="s">
        <v>88</v>
      </c>
      <c r="G10" s="75" t="s">
        <v>410</v>
      </c>
      <c r="H10" s="75" t="s">
        <v>66</v>
      </c>
      <c r="I10" s="75" t="s">
        <v>89</v>
      </c>
      <c r="J10" s="75"/>
      <c r="K10" s="122">
        <v>13068</v>
      </c>
      <c r="L10" s="122">
        <v>12894</v>
      </c>
      <c r="M10" s="122">
        <f t="shared" si="0"/>
        <v>12894</v>
      </c>
      <c r="N10" s="47">
        <v>15</v>
      </c>
      <c r="O10" s="68">
        <f>IF(N10="","",VLOOKUP(N10,Points!$A$1:$B$90,2,FALSE))</f>
        <v>81</v>
      </c>
      <c r="P10" s="47">
        <v>4</v>
      </c>
      <c r="Q10" s="68">
        <f>IF(P10="","",VLOOKUP(P10,Points!$A$1:$B$90,2,FALSE))</f>
        <v>148</v>
      </c>
      <c r="R10" s="47">
        <f t="shared" si="1"/>
        <v>229</v>
      </c>
    </row>
    <row r="11" spans="1:18" ht="19.5" customHeight="1">
      <c r="A11" s="56">
        <v>8</v>
      </c>
      <c r="B11" s="58">
        <v>16</v>
      </c>
      <c r="C11" s="75" t="s">
        <v>41</v>
      </c>
      <c r="D11" s="73" t="s">
        <v>319</v>
      </c>
      <c r="E11" s="73" t="s">
        <v>413</v>
      </c>
      <c r="F11" s="74" t="s">
        <v>106</v>
      </c>
      <c r="G11" s="75">
        <v>1348098008</v>
      </c>
      <c r="H11" s="75" t="s">
        <v>66</v>
      </c>
      <c r="I11" s="75" t="s">
        <v>89</v>
      </c>
      <c r="J11" s="75"/>
      <c r="K11" s="122">
        <v>11956</v>
      </c>
      <c r="L11" s="122">
        <v>11416</v>
      </c>
      <c r="M11" s="122">
        <f t="shared" si="0"/>
        <v>11416</v>
      </c>
      <c r="N11" s="47">
        <v>8</v>
      </c>
      <c r="O11" s="68">
        <f>IF(N11="","",VLOOKUP(N11,Points!$A$1:$B$90,2,FALSE))</f>
        <v>110</v>
      </c>
      <c r="P11" s="47">
        <v>8</v>
      </c>
      <c r="Q11" s="68">
        <f>IF(P11="","",VLOOKUP(P11,Points!$A$1:$B$90,2,FALSE))</f>
        <v>110</v>
      </c>
      <c r="R11" s="47">
        <f t="shared" si="1"/>
        <v>220</v>
      </c>
    </row>
    <row r="12" spans="1:18" ht="19.5" customHeight="1">
      <c r="A12" s="56">
        <v>9</v>
      </c>
      <c r="B12" s="58">
        <v>18</v>
      </c>
      <c r="C12" s="75" t="s">
        <v>41</v>
      </c>
      <c r="D12" s="73" t="s">
        <v>416</v>
      </c>
      <c r="E12" s="73" t="s">
        <v>211</v>
      </c>
      <c r="F12" s="74" t="s">
        <v>123</v>
      </c>
      <c r="G12" s="75">
        <v>1334072071</v>
      </c>
      <c r="H12" s="75" t="s">
        <v>38</v>
      </c>
      <c r="I12" s="75"/>
      <c r="J12" s="75"/>
      <c r="K12" s="122">
        <v>11840</v>
      </c>
      <c r="L12" s="122">
        <v>14397</v>
      </c>
      <c r="M12" s="122">
        <f t="shared" si="0"/>
        <v>11840</v>
      </c>
      <c r="N12" s="47">
        <v>10</v>
      </c>
      <c r="O12" s="68">
        <f>IF(N12="","",VLOOKUP(N12,Points!$A$1:$B$90,2,FALSE))</f>
        <v>98</v>
      </c>
      <c r="P12" s="47">
        <v>9</v>
      </c>
      <c r="Q12" s="68">
        <f>IF(P12="","",VLOOKUP(P12,Points!$A$1:$B$90,2,FALSE))</f>
        <v>104</v>
      </c>
      <c r="R12" s="47">
        <f t="shared" si="1"/>
        <v>202</v>
      </c>
    </row>
    <row r="13" spans="1:18" ht="19.5" customHeight="1">
      <c r="A13" s="56">
        <v>10</v>
      </c>
      <c r="B13" s="58">
        <v>29</v>
      </c>
      <c r="C13" s="169" t="s">
        <v>41</v>
      </c>
      <c r="D13" s="170" t="s">
        <v>385</v>
      </c>
      <c r="E13" s="170" t="s">
        <v>196</v>
      </c>
      <c r="F13" s="171" t="s">
        <v>123</v>
      </c>
      <c r="G13" s="104">
        <v>1334072009</v>
      </c>
      <c r="H13" s="104" t="s">
        <v>38</v>
      </c>
      <c r="I13" s="75"/>
      <c r="J13" s="75"/>
      <c r="K13" s="122">
        <v>11594</v>
      </c>
      <c r="L13" s="122">
        <v>11338</v>
      </c>
      <c r="M13" s="122">
        <f t="shared" si="0"/>
        <v>11338</v>
      </c>
      <c r="N13" s="47">
        <v>7</v>
      </c>
      <c r="O13" s="68">
        <f>IF(N13="","",VLOOKUP(N13,Points!$A$1:$B$90,2,FALSE))</f>
        <v>118</v>
      </c>
      <c r="P13" s="47">
        <v>15</v>
      </c>
      <c r="Q13" s="68">
        <f>IF(P13="","",VLOOKUP(P13,Points!$A$1:$B$90,2,FALSE))</f>
        <v>81</v>
      </c>
      <c r="R13" s="47">
        <f t="shared" si="1"/>
        <v>199</v>
      </c>
    </row>
    <row r="14" spans="1:18" ht="19.5" customHeight="1">
      <c r="A14" s="56">
        <v>11</v>
      </c>
      <c r="B14" s="58">
        <v>5</v>
      </c>
      <c r="C14" s="123" t="s">
        <v>34</v>
      </c>
      <c r="D14" s="124" t="s">
        <v>61</v>
      </c>
      <c r="E14" s="124" t="s">
        <v>399</v>
      </c>
      <c r="F14" s="125" t="s">
        <v>60</v>
      </c>
      <c r="G14" s="75">
        <v>1330011213</v>
      </c>
      <c r="H14" s="75" t="s">
        <v>38</v>
      </c>
      <c r="I14" s="75"/>
      <c r="J14" s="75"/>
      <c r="K14" s="126">
        <v>12178</v>
      </c>
      <c r="L14" s="126">
        <v>13044</v>
      </c>
      <c r="M14" s="121">
        <f t="shared" si="0"/>
        <v>12178</v>
      </c>
      <c r="N14" s="47">
        <v>12</v>
      </c>
      <c r="O14" s="68">
        <f>IF(N14="","",VLOOKUP(N14,Points!$A$1:$B$90,2,FALSE))</f>
        <v>90</v>
      </c>
      <c r="P14" s="47">
        <v>10</v>
      </c>
      <c r="Q14" s="68">
        <f>IF(P14="","",VLOOKUP(P14,Points!$A$1:$B$90,2,FALSE))</f>
        <v>98</v>
      </c>
      <c r="R14" s="47">
        <f t="shared" si="1"/>
        <v>188</v>
      </c>
    </row>
    <row r="15" spans="1:18" ht="19.5" customHeight="1">
      <c r="A15" s="56">
        <v>12</v>
      </c>
      <c r="B15" s="58">
        <v>15</v>
      </c>
      <c r="C15" s="75" t="s">
        <v>41</v>
      </c>
      <c r="D15" s="73" t="s">
        <v>318</v>
      </c>
      <c r="E15" s="73" t="s">
        <v>68</v>
      </c>
      <c r="F15" s="74" t="s">
        <v>106</v>
      </c>
      <c r="G15" s="75">
        <v>1348098004</v>
      </c>
      <c r="H15" s="75" t="s">
        <v>66</v>
      </c>
      <c r="I15" s="75" t="s">
        <v>89</v>
      </c>
      <c r="J15" s="75"/>
      <c r="K15" s="122">
        <v>12619</v>
      </c>
      <c r="L15" s="122">
        <v>13000</v>
      </c>
      <c r="M15" s="122">
        <f t="shared" si="0"/>
        <v>12619</v>
      </c>
      <c r="N15" s="47">
        <v>13</v>
      </c>
      <c r="O15" s="68">
        <f>IF(N15="","",VLOOKUP(N15,Points!$A$1:$B$90,2,FALSE))</f>
        <v>87</v>
      </c>
      <c r="P15" s="47">
        <v>11</v>
      </c>
      <c r="Q15" s="68">
        <f>IF(P15="","",VLOOKUP(P15,Points!$A$1:$B$90,2,FALSE))</f>
        <v>94</v>
      </c>
      <c r="R15" s="47">
        <f t="shared" si="1"/>
        <v>181</v>
      </c>
    </row>
    <row r="16" spans="1:18" ht="19.5" customHeight="1">
      <c r="A16" s="56">
        <v>13</v>
      </c>
      <c r="B16" s="58">
        <v>6</v>
      </c>
      <c r="C16" s="123" t="s">
        <v>34</v>
      </c>
      <c r="D16" s="124" t="s">
        <v>202</v>
      </c>
      <c r="E16" s="124" t="s">
        <v>400</v>
      </c>
      <c r="F16" s="125" t="s">
        <v>77</v>
      </c>
      <c r="G16" s="75">
        <v>1334081077</v>
      </c>
      <c r="H16" s="75" t="s">
        <v>38</v>
      </c>
      <c r="I16" s="75"/>
      <c r="J16" s="75"/>
      <c r="K16" s="126">
        <v>12329</v>
      </c>
      <c r="L16" s="126">
        <v>12090</v>
      </c>
      <c r="M16" s="121">
        <f t="shared" si="0"/>
        <v>12090</v>
      </c>
      <c r="N16" s="50">
        <v>11</v>
      </c>
      <c r="O16" s="68">
        <f>IF(N16="","",VLOOKUP(N16,Points!$A$1:$B$90,2,FALSE))</f>
        <v>94</v>
      </c>
      <c r="P16" s="47">
        <v>14</v>
      </c>
      <c r="Q16" s="68">
        <f>IF(P16="","",VLOOKUP(P16,Points!$A$1:$B$90,2,FALSE))</f>
        <v>84</v>
      </c>
      <c r="R16" s="47">
        <f t="shared" si="1"/>
        <v>178</v>
      </c>
    </row>
    <row r="17" spans="1:18" ht="19.5" customHeight="1">
      <c r="A17" s="56">
        <v>14</v>
      </c>
      <c r="B17" s="58">
        <v>2</v>
      </c>
      <c r="C17" s="75" t="s">
        <v>41</v>
      </c>
      <c r="D17" s="73" t="s">
        <v>258</v>
      </c>
      <c r="E17" s="73" t="s">
        <v>397</v>
      </c>
      <c r="F17" s="74" t="s">
        <v>37</v>
      </c>
      <c r="G17" s="75">
        <v>1334091016</v>
      </c>
      <c r="H17" s="75" t="s">
        <v>38</v>
      </c>
      <c r="I17" s="75"/>
      <c r="J17" s="75"/>
      <c r="K17" s="122">
        <v>13338</v>
      </c>
      <c r="L17" s="122">
        <v>13204</v>
      </c>
      <c r="M17" s="122">
        <f t="shared" si="0"/>
        <v>13204</v>
      </c>
      <c r="N17" s="50">
        <v>16</v>
      </c>
      <c r="O17" s="68">
        <f>IF(N17="","",VLOOKUP(N17,Points!$A$1:$B$90,2,FALSE))</f>
        <v>78</v>
      </c>
      <c r="P17" s="47">
        <v>13</v>
      </c>
      <c r="Q17" s="68">
        <f>IF(P17="","",VLOOKUP(P17,Points!$A$1:$B$90,2,FALSE))</f>
        <v>87</v>
      </c>
      <c r="R17" s="47">
        <f t="shared" si="1"/>
        <v>165</v>
      </c>
    </row>
    <row r="18" spans="1:18" ht="19.5" customHeight="1">
      <c r="A18" s="56">
        <v>15</v>
      </c>
      <c r="B18" s="58">
        <v>28</v>
      </c>
      <c r="C18" s="169" t="s">
        <v>41</v>
      </c>
      <c r="D18" s="89" t="s">
        <v>422</v>
      </c>
      <c r="E18" s="89" t="s">
        <v>423</v>
      </c>
      <c r="F18" s="90" t="s">
        <v>37</v>
      </c>
      <c r="G18" s="75">
        <v>1334091177</v>
      </c>
      <c r="H18" s="75" t="s">
        <v>149</v>
      </c>
      <c r="I18" s="75"/>
      <c r="J18" s="75"/>
      <c r="K18" s="122">
        <v>13653</v>
      </c>
      <c r="L18" s="122">
        <v>12700</v>
      </c>
      <c r="M18" s="122">
        <f t="shared" si="0"/>
        <v>12700</v>
      </c>
      <c r="N18" s="50">
        <v>14</v>
      </c>
      <c r="O18" s="68">
        <f>IF(N18="","",VLOOKUP(N18,Points!$A$1:$B$90,2,FALSE))</f>
        <v>84</v>
      </c>
      <c r="P18" s="47">
        <v>19</v>
      </c>
      <c r="Q18" s="68">
        <f>IF(P18="","",VLOOKUP(P18,Points!$A$1:$B$90,2,FALSE))</f>
        <v>72</v>
      </c>
      <c r="R18" s="47">
        <f t="shared" si="1"/>
        <v>156</v>
      </c>
    </row>
    <row r="19" spans="1:18" ht="19.5" customHeight="1">
      <c r="A19" s="56">
        <v>16</v>
      </c>
      <c r="B19" s="58">
        <v>12</v>
      </c>
      <c r="C19" s="75" t="s">
        <v>41</v>
      </c>
      <c r="D19" s="73" t="s">
        <v>408</v>
      </c>
      <c r="E19" s="73" t="s">
        <v>409</v>
      </c>
      <c r="F19" s="74" t="s">
        <v>83</v>
      </c>
      <c r="G19" s="75">
        <v>1330018058</v>
      </c>
      <c r="H19" s="75" t="s">
        <v>38</v>
      </c>
      <c r="I19" s="75"/>
      <c r="J19" s="75"/>
      <c r="K19" s="122">
        <v>14822</v>
      </c>
      <c r="L19" s="122">
        <v>13488</v>
      </c>
      <c r="M19" s="122">
        <f t="shared" si="0"/>
        <v>13488</v>
      </c>
      <c r="N19" s="47">
        <v>17</v>
      </c>
      <c r="O19" s="68">
        <f>IF(N19="","",VLOOKUP(N19,Points!$A$1:$B$90,2,FALSE))</f>
        <v>76</v>
      </c>
      <c r="P19" s="47">
        <v>16</v>
      </c>
      <c r="Q19" s="68">
        <f>IF(P19="","",VLOOKUP(P19,Points!$A$1:$B$90,2,FALSE))</f>
        <v>78</v>
      </c>
      <c r="R19" s="47">
        <f t="shared" si="1"/>
        <v>154</v>
      </c>
    </row>
    <row r="20" spans="1:18" ht="19.5" customHeight="1">
      <c r="A20" s="56">
        <v>17</v>
      </c>
      <c r="B20" s="58">
        <v>9</v>
      </c>
      <c r="C20" s="75" t="s">
        <v>41</v>
      </c>
      <c r="D20" s="73" t="s">
        <v>404</v>
      </c>
      <c r="E20" s="73" t="s">
        <v>68</v>
      </c>
      <c r="F20" s="74" t="s">
        <v>77</v>
      </c>
      <c r="G20" s="75">
        <v>1334081016</v>
      </c>
      <c r="H20" s="75" t="s">
        <v>38</v>
      </c>
      <c r="I20" s="75"/>
      <c r="J20" s="99"/>
      <c r="K20" s="122">
        <v>10812</v>
      </c>
      <c r="L20" s="122">
        <v>10940</v>
      </c>
      <c r="M20" s="122">
        <f t="shared" si="0"/>
        <v>10812</v>
      </c>
      <c r="N20" s="50">
        <v>4</v>
      </c>
      <c r="O20" s="68">
        <f>IF(N20="","",VLOOKUP(N20,Points!$A$1:$B$90,2,FALSE))</f>
        <v>148</v>
      </c>
      <c r="P20" s="47"/>
      <c r="Q20" s="68">
        <v>0</v>
      </c>
      <c r="R20" s="47">
        <f t="shared" si="1"/>
        <v>148</v>
      </c>
    </row>
    <row r="21" spans="1:18" ht="19.5" customHeight="1">
      <c r="A21" s="56">
        <v>18</v>
      </c>
      <c r="B21" s="58">
        <v>7</v>
      </c>
      <c r="C21" s="123" t="s">
        <v>34</v>
      </c>
      <c r="D21" s="124" t="s">
        <v>401</v>
      </c>
      <c r="E21" s="124" t="s">
        <v>402</v>
      </c>
      <c r="F21" s="125" t="s">
        <v>77</v>
      </c>
      <c r="G21" s="75">
        <v>1334081018</v>
      </c>
      <c r="H21" s="75" t="s">
        <v>38</v>
      </c>
      <c r="I21" s="75"/>
      <c r="J21" s="75"/>
      <c r="K21" s="126">
        <v>42025</v>
      </c>
      <c r="L21" s="126">
        <v>20434</v>
      </c>
      <c r="M21" s="121">
        <f t="shared" si="0"/>
        <v>20434</v>
      </c>
      <c r="N21" s="47">
        <v>19</v>
      </c>
      <c r="O21" s="68">
        <f>IF(N21="","",VLOOKUP(N21,Points!$A$1:$B$90,2,FALSE))</f>
        <v>72</v>
      </c>
      <c r="P21" s="47">
        <v>18</v>
      </c>
      <c r="Q21" s="68">
        <f>IF(P21="","",VLOOKUP(P21,Points!$A$1:$B$90,2,FALSE))</f>
        <v>74</v>
      </c>
      <c r="R21" s="47">
        <f t="shared" si="1"/>
        <v>146</v>
      </c>
    </row>
    <row r="22" spans="1:18" ht="19.5" customHeight="1">
      <c r="A22" s="56">
        <v>19</v>
      </c>
      <c r="B22" s="58">
        <v>21</v>
      </c>
      <c r="C22" s="75" t="s">
        <v>41</v>
      </c>
      <c r="D22" s="73" t="s">
        <v>419</v>
      </c>
      <c r="E22" s="73" t="s">
        <v>420</v>
      </c>
      <c r="F22" s="79" t="s">
        <v>138</v>
      </c>
      <c r="G22" s="75">
        <v>1330033026</v>
      </c>
      <c r="H22" s="75" t="s">
        <v>38</v>
      </c>
      <c r="I22" s="75"/>
      <c r="J22" s="103" t="s">
        <v>421</v>
      </c>
      <c r="K22" s="122" t="s">
        <v>443</v>
      </c>
      <c r="L22" s="122" t="s">
        <v>443</v>
      </c>
      <c r="M22" s="122" t="s">
        <v>32</v>
      </c>
      <c r="N22" s="50" t="s">
        <v>32</v>
      </c>
      <c r="O22" s="68">
        <v>0</v>
      </c>
      <c r="P22" s="47">
        <v>12</v>
      </c>
      <c r="Q22" s="68">
        <f>IF(P22="","",VLOOKUP(P22,Points!$A$1:$B$90,2,FALSE))</f>
        <v>90</v>
      </c>
      <c r="R22" s="47">
        <f t="shared" si="1"/>
        <v>90</v>
      </c>
    </row>
    <row r="23" spans="1:18" ht="19.5" customHeight="1">
      <c r="A23" s="56">
        <v>20</v>
      </c>
      <c r="B23" s="58">
        <v>3</v>
      </c>
      <c r="C23" s="75" t="s">
        <v>41</v>
      </c>
      <c r="D23" s="73" t="s">
        <v>398</v>
      </c>
      <c r="E23" s="73" t="s">
        <v>140</v>
      </c>
      <c r="F23" s="74" t="s">
        <v>46</v>
      </c>
      <c r="G23" s="75">
        <v>1330020039</v>
      </c>
      <c r="H23" s="75" t="s">
        <v>38</v>
      </c>
      <c r="I23" s="75"/>
      <c r="J23" s="75"/>
      <c r="K23" s="121" t="s">
        <v>443</v>
      </c>
      <c r="L23" s="122" t="s">
        <v>443</v>
      </c>
      <c r="M23" s="122" t="s">
        <v>32</v>
      </c>
      <c r="N23" s="50"/>
      <c r="O23" s="68">
        <v>0</v>
      </c>
      <c r="P23" s="47">
        <v>17</v>
      </c>
      <c r="Q23" s="68">
        <f>IF(P23="","",VLOOKUP(P23,Points!$A$1:$B$90,2,FALSE))</f>
        <v>76</v>
      </c>
      <c r="R23" s="47">
        <f t="shared" si="1"/>
        <v>76</v>
      </c>
    </row>
    <row r="24" spans="1:18" ht="19.5" customHeight="1">
      <c r="A24" s="56">
        <v>21</v>
      </c>
      <c r="B24" s="58">
        <v>10</v>
      </c>
      <c r="C24" s="75" t="s">
        <v>41</v>
      </c>
      <c r="D24" s="73" t="s">
        <v>405</v>
      </c>
      <c r="E24" s="73" t="s">
        <v>43</v>
      </c>
      <c r="F24" s="74" t="s">
        <v>83</v>
      </c>
      <c r="G24" s="75">
        <v>1330018014</v>
      </c>
      <c r="H24" s="75" t="s">
        <v>38</v>
      </c>
      <c r="I24" s="75"/>
      <c r="J24" s="75"/>
      <c r="K24" s="122">
        <v>40041</v>
      </c>
      <c r="L24" s="122">
        <v>14225</v>
      </c>
      <c r="M24" s="122">
        <f>MIN(K24,L24)</f>
        <v>14225</v>
      </c>
      <c r="N24" s="50">
        <v>18</v>
      </c>
      <c r="O24" s="68">
        <f>IF(N24="","",VLOOKUP(N24,Points!$A$1:$B$90,2,FALSE))</f>
        <v>74</v>
      </c>
      <c r="P24" s="47"/>
      <c r="Q24" s="68">
        <v>0</v>
      </c>
      <c r="R24" s="47">
        <f t="shared" si="1"/>
        <v>74</v>
      </c>
    </row>
    <row r="25" spans="1:18" ht="19.5" customHeight="1" hidden="1">
      <c r="A25" s="1"/>
      <c r="B25" s="58">
        <v>30</v>
      </c>
      <c r="C25" s="75"/>
      <c r="D25" s="73"/>
      <c r="E25" s="73"/>
      <c r="F25" s="74"/>
      <c r="G25" s="75"/>
      <c r="H25" s="75"/>
      <c r="I25" s="75"/>
      <c r="J25" s="75"/>
      <c r="K25" s="122"/>
      <c r="L25" s="122"/>
      <c r="M25" s="122">
        <f aca="true" t="shared" si="2" ref="M25:M30">MIN(K25,L25)</f>
        <v>0</v>
      </c>
      <c r="N25" s="47"/>
      <c r="O25" s="68">
        <f>IF(N25="","",VLOOKUP(N25,Points!$A$1:$B$90,2,FALSE))</f>
      </c>
      <c r="P25" s="47"/>
      <c r="Q25" s="68">
        <f>IF(P25="","",VLOOKUP(P25,Points!$A$1:$B$90,2,FALSE))</f>
      </c>
      <c r="R25" s="47">
        <f t="shared" si="1"/>
      </c>
    </row>
    <row r="26" spans="1:18" ht="19.5" customHeight="1" hidden="1">
      <c r="A26" s="1"/>
      <c r="B26" s="58">
        <v>31</v>
      </c>
      <c r="C26" s="93"/>
      <c r="D26" s="100"/>
      <c r="E26" s="100"/>
      <c r="F26" s="105"/>
      <c r="G26" s="93"/>
      <c r="H26" s="93"/>
      <c r="I26" s="75"/>
      <c r="J26" s="75"/>
      <c r="K26" s="122"/>
      <c r="L26" s="122"/>
      <c r="M26" s="122">
        <f t="shared" si="2"/>
        <v>0</v>
      </c>
      <c r="N26" s="47"/>
      <c r="O26" s="68">
        <f>IF(N26="","",VLOOKUP(N26,Points!$A$1:$B$90,2,FALSE))</f>
      </c>
      <c r="P26" s="47"/>
      <c r="Q26" s="68">
        <f>IF(P26="","",VLOOKUP(P26,Points!$A$1:$B$90,2,FALSE))</f>
      </c>
      <c r="R26" s="47">
        <f t="shared" si="1"/>
      </c>
    </row>
    <row r="27" spans="1:18" ht="19.5" customHeight="1" hidden="1">
      <c r="A27" s="1"/>
      <c r="B27" s="58">
        <v>32</v>
      </c>
      <c r="C27" s="75"/>
      <c r="D27" s="127"/>
      <c r="E27" s="127"/>
      <c r="F27" s="128"/>
      <c r="G27" s="129"/>
      <c r="H27" s="129"/>
      <c r="I27" s="75"/>
      <c r="J27" s="129"/>
      <c r="K27" s="122"/>
      <c r="L27" s="122"/>
      <c r="M27" s="122">
        <f t="shared" si="2"/>
        <v>0</v>
      </c>
      <c r="N27" s="47"/>
      <c r="O27" s="68">
        <f>IF(N27="","",VLOOKUP(N27,Points!$A$1:$B$90,2,FALSE))</f>
      </c>
      <c r="P27" s="47"/>
      <c r="Q27" s="68">
        <f>IF(P27="","",VLOOKUP(P27,Points!$A$1:$B$90,2,FALSE))</f>
      </c>
      <c r="R27" s="47">
        <f t="shared" si="1"/>
      </c>
    </row>
    <row r="28" spans="1:18" ht="19.5" customHeight="1" hidden="1">
      <c r="A28" s="1"/>
      <c r="B28" s="58">
        <v>33</v>
      </c>
      <c r="C28" s="75"/>
      <c r="D28" s="127"/>
      <c r="E28" s="127"/>
      <c r="F28" s="128"/>
      <c r="G28" s="129"/>
      <c r="H28" s="129"/>
      <c r="I28" s="75"/>
      <c r="J28" s="129"/>
      <c r="K28" s="122"/>
      <c r="L28" s="122"/>
      <c r="M28" s="122">
        <f t="shared" si="2"/>
        <v>0</v>
      </c>
      <c r="N28" s="47"/>
      <c r="O28" s="68">
        <f>IF(N28="","",VLOOKUP(N28,Points!$A$1:$B$90,2,FALSE))</f>
      </c>
      <c r="P28" s="47"/>
      <c r="Q28" s="68">
        <f>IF(P28="","",VLOOKUP(P28,Points!$A$1:$B$90,2,FALSE))</f>
      </c>
      <c r="R28" s="47">
        <f t="shared" si="1"/>
      </c>
    </row>
    <row r="29" spans="1:18" ht="19.5" customHeight="1" hidden="1">
      <c r="A29" s="1"/>
      <c r="B29" s="58">
        <v>34</v>
      </c>
      <c r="C29" s="75"/>
      <c r="D29" s="127"/>
      <c r="E29" s="127"/>
      <c r="F29" s="128"/>
      <c r="G29" s="129"/>
      <c r="H29" s="129"/>
      <c r="I29" s="75"/>
      <c r="J29" s="129"/>
      <c r="K29" s="122"/>
      <c r="L29" s="122"/>
      <c r="M29" s="122">
        <f t="shared" si="2"/>
        <v>0</v>
      </c>
      <c r="N29" s="47"/>
      <c r="O29" s="68">
        <f>IF(N29="","",VLOOKUP(N29,Points!$A$1:$B$90,2,FALSE))</f>
      </c>
      <c r="P29" s="47"/>
      <c r="Q29" s="68">
        <f>IF(P29="","",VLOOKUP(P29,Points!$A$1:$B$90,2,FALSE))</f>
      </c>
      <c r="R29" s="47">
        <f t="shared" si="1"/>
      </c>
    </row>
    <row r="30" spans="1:18" ht="19.5" customHeight="1" hidden="1">
      <c r="A30" s="1"/>
      <c r="B30" s="58">
        <v>35</v>
      </c>
      <c r="C30" s="129"/>
      <c r="D30" s="127"/>
      <c r="E30" s="127"/>
      <c r="F30" s="128"/>
      <c r="G30" s="129"/>
      <c r="H30" s="129"/>
      <c r="I30" s="129"/>
      <c r="J30" s="129"/>
      <c r="K30" s="122"/>
      <c r="L30" s="122"/>
      <c r="M30" s="122">
        <f t="shared" si="2"/>
        <v>0</v>
      </c>
      <c r="N30" s="47"/>
      <c r="O30" s="68">
        <f>IF(N30="","",VLOOKUP(N30,Points!$A$1:$B$90,2,FALSE))</f>
      </c>
      <c r="P30" s="47"/>
      <c r="Q30" s="68">
        <f>IF(P30="","",VLOOKUP(P30,Points!$A$1:$B$90,2,FALSE))</f>
      </c>
      <c r="R30" s="47">
        <f t="shared" si="1"/>
      </c>
    </row>
    <row r="31" spans="1:8" s="4" customFormat="1" ht="12.75" hidden="1">
      <c r="A31" s="10"/>
      <c r="B31" s="10"/>
      <c r="C31" s="10"/>
      <c r="D31" s="3">
        <f>COUNTA(D4:D30)</f>
        <v>21</v>
      </c>
      <c r="E31" s="3"/>
      <c r="F31" s="3">
        <f>COUNTIF(F4:F30,"VELO TONIC VAUVERDOIS")</f>
        <v>1</v>
      </c>
      <c r="H31" s="3"/>
    </row>
    <row r="32" spans="1:18" s="4" customFormat="1" ht="12.75">
      <c r="A32" s="3"/>
      <c r="B32" s="3"/>
      <c r="C32" s="3"/>
      <c r="F32" s="7"/>
      <c r="G32" s="3"/>
      <c r="H32" s="3"/>
      <c r="I32" s="3"/>
      <c r="J32" s="3"/>
      <c r="K32" s="10"/>
      <c r="L32" s="10"/>
      <c r="M32" s="10"/>
      <c r="N32" s="3"/>
      <c r="O32" s="3"/>
      <c r="P32" s="3"/>
      <c r="Q32" s="3"/>
      <c r="R32" s="3"/>
    </row>
    <row r="33" spans="1:18" s="4" customFormat="1" ht="12.75">
      <c r="A33" s="3"/>
      <c r="B33" s="3"/>
      <c r="C33" s="3"/>
      <c r="D33" s="172" t="s">
        <v>455</v>
      </c>
      <c r="F33" s="7"/>
      <c r="G33" s="3"/>
      <c r="H33" s="3"/>
      <c r="I33" s="3"/>
      <c r="J33" s="3"/>
      <c r="K33" s="10"/>
      <c r="L33" s="10"/>
      <c r="M33" s="10"/>
      <c r="N33" s="3"/>
      <c r="O33" s="3"/>
      <c r="P33" s="3"/>
      <c r="Q33" s="3"/>
      <c r="R33" s="3"/>
    </row>
    <row r="34" spans="1:18" s="4" customFormat="1" ht="12.75">
      <c r="A34" s="3"/>
      <c r="B34" s="3"/>
      <c r="C34" s="3"/>
      <c r="E34" s="14"/>
      <c r="F34" s="7"/>
      <c r="G34" s="3"/>
      <c r="H34" s="3"/>
      <c r="I34" s="3"/>
      <c r="J34" s="3"/>
      <c r="K34" s="10"/>
      <c r="L34" s="10"/>
      <c r="M34" s="10"/>
      <c r="N34" s="3"/>
      <c r="P34" s="3"/>
      <c r="Q34" s="3"/>
      <c r="R34" s="3"/>
    </row>
    <row r="35" spans="1:18" s="4" customFormat="1" ht="12.75">
      <c r="A35" s="3"/>
      <c r="B35" s="3"/>
      <c r="C35" s="3"/>
      <c r="F35" s="7"/>
      <c r="G35" s="3"/>
      <c r="H35" s="3"/>
      <c r="I35" s="3"/>
      <c r="J35" s="3"/>
      <c r="K35" s="10"/>
      <c r="L35" s="10"/>
      <c r="M35" s="10"/>
      <c r="N35" s="3"/>
      <c r="P35" s="3"/>
      <c r="Q35" s="3"/>
      <c r="R35" s="3"/>
    </row>
    <row r="36" spans="1:18" s="4" customFormat="1" ht="12.75">
      <c r="A36" s="3"/>
      <c r="B36" s="3"/>
      <c r="C36" s="3"/>
      <c r="F36" s="7"/>
      <c r="G36" s="3"/>
      <c r="H36" s="3"/>
      <c r="I36" s="3"/>
      <c r="J36" s="3"/>
      <c r="K36" s="10"/>
      <c r="L36" s="10"/>
      <c r="M36" s="10"/>
      <c r="N36" s="3"/>
      <c r="P36" s="3"/>
      <c r="Q36" s="3"/>
      <c r="R36" s="3"/>
    </row>
    <row r="37" spans="1:18" s="4" customFormat="1" ht="12.75">
      <c r="A37" s="3"/>
      <c r="B37" s="3"/>
      <c r="C37" s="3"/>
      <c r="F37" s="7"/>
      <c r="G37" s="3"/>
      <c r="H37" s="3"/>
      <c r="I37" s="3"/>
      <c r="J37" s="3"/>
      <c r="K37" s="10"/>
      <c r="L37" s="10"/>
      <c r="M37" s="10"/>
      <c r="N37" s="3"/>
      <c r="P37" s="3"/>
      <c r="Q37" s="3"/>
      <c r="R37" s="3"/>
    </row>
    <row r="38" spans="1:18" s="4" customFormat="1" ht="12.75">
      <c r="A38" s="3"/>
      <c r="B38" s="3"/>
      <c r="C38" s="3"/>
      <c r="F38" s="7"/>
      <c r="G38" s="3"/>
      <c r="H38" s="3"/>
      <c r="I38" s="3"/>
      <c r="J38" s="3"/>
      <c r="K38" s="10"/>
      <c r="L38" s="10"/>
      <c r="M38" s="10"/>
      <c r="N38" s="3"/>
      <c r="P38" s="3"/>
      <c r="Q38" s="3"/>
      <c r="R38" s="3"/>
    </row>
    <row r="39" spans="1:18" s="4" customFormat="1" ht="12.75">
      <c r="A39" s="3"/>
      <c r="B39" s="3"/>
      <c r="C39" s="3"/>
      <c r="F39" s="7"/>
      <c r="G39" s="3"/>
      <c r="H39" s="3"/>
      <c r="I39" s="3"/>
      <c r="J39" s="3"/>
      <c r="K39" s="10"/>
      <c r="L39" s="10"/>
      <c r="M39" s="10"/>
      <c r="N39" s="3"/>
      <c r="P39" s="3"/>
      <c r="Q39" s="3"/>
      <c r="R39" s="3"/>
    </row>
    <row r="40" spans="1:18" s="4" customFormat="1" ht="12.75">
      <c r="A40" s="3"/>
      <c r="B40" s="3"/>
      <c r="C40" s="3"/>
      <c r="F40" s="7"/>
      <c r="G40" s="3"/>
      <c r="H40" s="3"/>
      <c r="I40" s="3"/>
      <c r="J40" s="3"/>
      <c r="K40" s="10"/>
      <c r="L40" s="10"/>
      <c r="M40" s="10"/>
      <c r="N40" s="3"/>
      <c r="P40" s="3"/>
      <c r="Q40" s="3"/>
      <c r="R40" s="3"/>
    </row>
    <row r="41" spans="1:18" s="4" customFormat="1" ht="12.75">
      <c r="A41" s="3"/>
      <c r="B41" s="3"/>
      <c r="C41" s="3"/>
      <c r="F41" s="7"/>
      <c r="G41" s="3"/>
      <c r="H41" s="3"/>
      <c r="I41" s="3"/>
      <c r="J41" s="3"/>
      <c r="K41" s="10"/>
      <c r="L41" s="10"/>
      <c r="M41" s="10"/>
      <c r="N41" s="3"/>
      <c r="P41" s="3"/>
      <c r="Q41" s="3"/>
      <c r="R41" s="3"/>
    </row>
    <row r="42" spans="1:18" s="4" customFormat="1" ht="12.75">
      <c r="A42" s="3"/>
      <c r="B42" s="3"/>
      <c r="C42" s="3"/>
      <c r="F42" s="7"/>
      <c r="G42" s="3"/>
      <c r="H42" s="3"/>
      <c r="I42" s="3"/>
      <c r="J42" s="3"/>
      <c r="K42" s="10"/>
      <c r="L42" s="10"/>
      <c r="M42" s="10"/>
      <c r="N42" s="3"/>
      <c r="P42" s="3"/>
      <c r="Q42" s="3"/>
      <c r="R42" s="3"/>
    </row>
    <row r="43" spans="1:18" s="4" customFormat="1" ht="12.75">
      <c r="A43" s="3"/>
      <c r="B43" s="3"/>
      <c r="C43" s="3"/>
      <c r="F43" s="7"/>
      <c r="G43" s="3"/>
      <c r="H43" s="3"/>
      <c r="I43" s="3"/>
      <c r="J43" s="3"/>
      <c r="K43" s="10"/>
      <c r="L43" s="10"/>
      <c r="M43" s="10"/>
      <c r="N43" s="3"/>
      <c r="P43" s="3"/>
      <c r="Q43" s="3"/>
      <c r="R43" s="3"/>
    </row>
    <row r="44" spans="1:18" s="4" customFormat="1" ht="12.75">
      <c r="A44" s="3"/>
      <c r="B44" s="3"/>
      <c r="C44" s="3"/>
      <c r="F44" s="7"/>
      <c r="G44" s="3"/>
      <c r="H44" s="3"/>
      <c r="I44" s="3"/>
      <c r="J44" s="3"/>
      <c r="K44" s="10"/>
      <c r="L44" s="10"/>
      <c r="M44" s="10"/>
      <c r="N44" s="3"/>
      <c r="P44" s="3"/>
      <c r="Q44" s="3"/>
      <c r="R44" s="3"/>
    </row>
    <row r="45" spans="1:18" s="4" customFormat="1" ht="12.75">
      <c r="A45" s="3"/>
      <c r="B45" s="3"/>
      <c r="C45" s="3"/>
      <c r="F45" s="7"/>
      <c r="G45" s="3"/>
      <c r="H45" s="3"/>
      <c r="I45" s="3"/>
      <c r="J45" s="3"/>
      <c r="K45" s="10"/>
      <c r="L45" s="10"/>
      <c r="M45" s="10"/>
      <c r="N45" s="3"/>
      <c r="P45" s="3"/>
      <c r="Q45" s="3"/>
      <c r="R45" s="3"/>
    </row>
    <row r="46" spans="1:18" s="4" customFormat="1" ht="12.75">
      <c r="A46" s="3"/>
      <c r="B46" s="3"/>
      <c r="C46" s="3"/>
      <c r="F46" s="7"/>
      <c r="G46" s="3"/>
      <c r="H46" s="3"/>
      <c r="I46" s="3"/>
      <c r="J46" s="3"/>
      <c r="K46" s="10"/>
      <c r="L46" s="10"/>
      <c r="M46" s="10"/>
      <c r="P46" s="3"/>
      <c r="Q46" s="3"/>
      <c r="R46" s="3"/>
    </row>
  </sheetData>
  <sheetProtection/>
  <mergeCells count="1">
    <mergeCell ref="A1:R1"/>
  </mergeCells>
  <printOptions/>
  <pageMargins left="0.17" right="0.06" top="0.46" bottom="0.06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zoomScalePageLayoutView="0" workbookViewId="0" topLeftCell="A18">
      <selection activeCell="G2" sqref="G1:J16384"/>
    </sheetView>
  </sheetViews>
  <sheetFormatPr defaultColWidth="11.421875" defaultRowHeight="12.75"/>
  <cols>
    <col min="1" max="1" width="5.7109375" style="2" customWidth="1"/>
    <col min="2" max="2" width="4.57421875" style="2" customWidth="1"/>
    <col min="3" max="3" width="4.28125" style="2" customWidth="1"/>
    <col min="4" max="4" width="23.421875" style="0" customWidth="1"/>
    <col min="5" max="5" width="18.140625" style="0" customWidth="1"/>
    <col min="6" max="6" width="22.421875" style="5" customWidth="1"/>
    <col min="7" max="7" width="11.8515625" style="2" hidden="1" customWidth="1"/>
    <col min="8" max="8" width="12.00390625" style="2" hidden="1" customWidth="1"/>
    <col min="9" max="9" width="10.28125" style="2" hidden="1" customWidth="1"/>
    <col min="10" max="10" width="30.00390625" style="2" hidden="1" customWidth="1"/>
    <col min="11" max="11" width="10.421875" style="11" customWidth="1"/>
    <col min="12" max="13" width="10.140625" style="11" customWidth="1"/>
    <col min="14" max="14" width="6.421875" style="0" customWidth="1"/>
    <col min="15" max="15" width="7.8515625" style="0" customWidth="1"/>
    <col min="16" max="16" width="7.140625" style="2" customWidth="1"/>
    <col min="17" max="17" width="8.57421875" style="2" customWidth="1"/>
    <col min="18" max="18" width="11.00390625" style="2" customWidth="1"/>
  </cols>
  <sheetData>
    <row r="1" spans="1:18" ht="37.5" customHeight="1">
      <c r="A1" s="176" t="s">
        <v>456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8"/>
    </row>
    <row r="2" spans="4:18" ht="25.5" customHeight="1">
      <c r="D2" s="179"/>
      <c r="E2" s="179"/>
      <c r="K2" s="9" t="s">
        <v>10</v>
      </c>
      <c r="L2" s="9" t="s">
        <v>12</v>
      </c>
      <c r="M2" s="17" t="s">
        <v>13</v>
      </c>
      <c r="N2" s="6" t="s">
        <v>3</v>
      </c>
      <c r="O2" s="6" t="s">
        <v>4</v>
      </c>
      <c r="P2" s="6" t="s">
        <v>3</v>
      </c>
      <c r="Q2" s="6" t="s">
        <v>4</v>
      </c>
      <c r="R2" s="6" t="s">
        <v>8</v>
      </c>
    </row>
    <row r="3" spans="1:18" s="59" customFormat="1" ht="36.75" customHeight="1">
      <c r="A3" s="61" t="s">
        <v>6</v>
      </c>
      <c r="B3" s="111" t="s">
        <v>440</v>
      </c>
      <c r="C3" s="63" t="s">
        <v>24</v>
      </c>
      <c r="D3" s="62" t="s">
        <v>0</v>
      </c>
      <c r="E3" s="62" t="s">
        <v>1</v>
      </c>
      <c r="F3" s="62" t="s">
        <v>2</v>
      </c>
      <c r="G3" s="62" t="s">
        <v>7</v>
      </c>
      <c r="H3" s="62" t="s">
        <v>16</v>
      </c>
      <c r="I3" s="62" t="s">
        <v>17</v>
      </c>
      <c r="J3" s="62" t="s">
        <v>31</v>
      </c>
      <c r="K3" s="65" t="s">
        <v>11</v>
      </c>
      <c r="L3" s="65" t="s">
        <v>11</v>
      </c>
      <c r="M3" s="151" t="s">
        <v>9</v>
      </c>
      <c r="N3" s="62" t="s">
        <v>14</v>
      </c>
      <c r="O3" s="62" t="s">
        <v>14</v>
      </c>
      <c r="P3" s="62" t="s">
        <v>5</v>
      </c>
      <c r="Q3" s="62" t="s">
        <v>5</v>
      </c>
      <c r="R3" s="62" t="s">
        <v>15</v>
      </c>
    </row>
    <row r="4" spans="1:18" ht="19.5" customHeight="1" hidden="1">
      <c r="A4" s="56"/>
      <c r="B4" s="60">
        <v>21</v>
      </c>
      <c r="C4" s="75" t="s">
        <v>41</v>
      </c>
      <c r="D4" s="73" t="s">
        <v>353</v>
      </c>
      <c r="E4" s="73" t="s">
        <v>354</v>
      </c>
      <c r="F4" s="74" t="s">
        <v>77</v>
      </c>
      <c r="G4" s="75" t="s">
        <v>355</v>
      </c>
      <c r="H4" s="75" t="s">
        <v>38</v>
      </c>
      <c r="I4" s="75"/>
      <c r="J4" s="93"/>
      <c r="K4" s="122" t="s">
        <v>443</v>
      </c>
      <c r="L4" s="122" t="s">
        <v>443</v>
      </c>
      <c r="M4" s="122">
        <f aca="true" t="shared" si="0" ref="M4:M35">MIN(K4,L4)</f>
        <v>0</v>
      </c>
      <c r="N4" s="56">
        <v>19</v>
      </c>
      <c r="O4" s="132">
        <f>IF(N4="","",VLOOKUP(N4,Points!$A$1:$B$90,2,FALSE))</f>
        <v>72</v>
      </c>
      <c r="P4" s="47"/>
      <c r="Q4" s="68">
        <f>IF(P4="","",VLOOKUP(P4,Points!$A$1:$B$90,2,FALSE))</f>
      </c>
      <c r="R4" s="47">
        <f aca="true" t="shared" si="1" ref="R4:R35">IF(Q4="","",O4+Q4)</f>
      </c>
    </row>
    <row r="5" spans="1:18" ht="19.5" customHeight="1" hidden="1">
      <c r="A5" s="56"/>
      <c r="B5" s="60">
        <v>23</v>
      </c>
      <c r="C5" s="75" t="s">
        <v>41</v>
      </c>
      <c r="D5" s="73" t="s">
        <v>357</v>
      </c>
      <c r="E5" s="73" t="s">
        <v>111</v>
      </c>
      <c r="F5" s="74" t="s">
        <v>83</v>
      </c>
      <c r="G5" s="75">
        <v>1330018446</v>
      </c>
      <c r="H5" s="75" t="s">
        <v>38</v>
      </c>
      <c r="I5" s="75"/>
      <c r="J5" s="93"/>
      <c r="K5" s="122" t="s">
        <v>443</v>
      </c>
      <c r="L5" s="122" t="s">
        <v>443</v>
      </c>
      <c r="M5" s="122">
        <f t="shared" si="0"/>
        <v>0</v>
      </c>
      <c r="N5" s="56">
        <v>27</v>
      </c>
      <c r="O5" s="132">
        <f>IF(N5="","",VLOOKUP(N5,Points!$A$1:$B$90,2,FALSE))</f>
        <v>61</v>
      </c>
      <c r="P5" s="47"/>
      <c r="Q5" s="68">
        <f>IF(P5="","",VLOOKUP(P5,Points!$A$1:$B$90,2,FALSE))</f>
      </c>
      <c r="R5" s="47">
        <f t="shared" si="1"/>
      </c>
    </row>
    <row r="6" spans="1:18" ht="18" customHeight="1">
      <c r="A6" s="47">
        <v>1</v>
      </c>
      <c r="B6" s="60">
        <v>37</v>
      </c>
      <c r="C6" s="75" t="s">
        <v>41</v>
      </c>
      <c r="D6" s="73" t="s">
        <v>314</v>
      </c>
      <c r="E6" s="73" t="s">
        <v>68</v>
      </c>
      <c r="F6" s="74" t="s">
        <v>106</v>
      </c>
      <c r="G6" s="75">
        <v>1348098136</v>
      </c>
      <c r="H6" s="75" t="s">
        <v>66</v>
      </c>
      <c r="I6" s="75" t="s">
        <v>89</v>
      </c>
      <c r="J6" s="93"/>
      <c r="K6" s="122">
        <v>5187</v>
      </c>
      <c r="L6" s="122">
        <v>5100</v>
      </c>
      <c r="M6" s="122">
        <f t="shared" si="0"/>
        <v>5100</v>
      </c>
      <c r="N6" s="47">
        <v>1</v>
      </c>
      <c r="O6" s="132">
        <f>IF(N6="","",VLOOKUP(N6,Points!$A$1:$B$90,2,FALSE))</f>
        <v>200</v>
      </c>
      <c r="P6" s="47">
        <v>1</v>
      </c>
      <c r="Q6" s="132">
        <f>IF(P6="","",VLOOKUP(P6,Points!$A$1:$B$90,2,FALSE))</f>
        <v>200</v>
      </c>
      <c r="R6" s="47">
        <f t="shared" si="1"/>
        <v>400</v>
      </c>
    </row>
    <row r="7" spans="1:18" ht="18" customHeight="1">
      <c r="A7" s="56">
        <v>2</v>
      </c>
      <c r="B7" s="60">
        <v>36</v>
      </c>
      <c r="C7" s="75" t="s">
        <v>41</v>
      </c>
      <c r="D7" s="73" t="s">
        <v>154</v>
      </c>
      <c r="E7" s="73" t="s">
        <v>222</v>
      </c>
      <c r="F7" s="74" t="s">
        <v>100</v>
      </c>
      <c r="G7" s="75">
        <v>1330035354</v>
      </c>
      <c r="H7" s="75" t="s">
        <v>38</v>
      </c>
      <c r="I7" s="99"/>
      <c r="J7" s="93"/>
      <c r="K7" s="122">
        <v>5487</v>
      </c>
      <c r="L7" s="122">
        <v>5309</v>
      </c>
      <c r="M7" s="122">
        <f t="shared" si="0"/>
        <v>5309</v>
      </c>
      <c r="N7" s="56">
        <v>2</v>
      </c>
      <c r="O7" s="132">
        <f>IF(N7="","",VLOOKUP(N7,Points!$A$1:$B$90,2,FALSE))</f>
        <v>176</v>
      </c>
      <c r="P7" s="47">
        <v>3</v>
      </c>
      <c r="Q7" s="132">
        <f>IF(P7="","",VLOOKUP(P7,Points!$A$1:$B$90,2,FALSE))</f>
        <v>160</v>
      </c>
      <c r="R7" s="47">
        <f t="shared" si="1"/>
        <v>336</v>
      </c>
    </row>
    <row r="8" spans="1:18" ht="18" customHeight="1">
      <c r="A8" s="47">
        <v>3</v>
      </c>
      <c r="B8" s="60">
        <v>28</v>
      </c>
      <c r="C8" s="75" t="s">
        <v>41</v>
      </c>
      <c r="D8" s="73" t="s">
        <v>362</v>
      </c>
      <c r="E8" s="73" t="s">
        <v>93</v>
      </c>
      <c r="F8" s="74" t="s">
        <v>88</v>
      </c>
      <c r="G8" s="75">
        <v>1330030179</v>
      </c>
      <c r="H8" s="75" t="s">
        <v>66</v>
      </c>
      <c r="I8" s="75" t="s">
        <v>89</v>
      </c>
      <c r="J8" s="93"/>
      <c r="K8" s="122">
        <v>5832</v>
      </c>
      <c r="L8" s="122">
        <v>5647</v>
      </c>
      <c r="M8" s="122">
        <f t="shared" si="0"/>
        <v>5647</v>
      </c>
      <c r="N8" s="56">
        <v>5</v>
      </c>
      <c r="O8" s="132">
        <f>IF(N8="","",VLOOKUP(N8,Points!$A$1:$B$90,2,FALSE))</f>
        <v>136</v>
      </c>
      <c r="P8" s="47">
        <v>2</v>
      </c>
      <c r="Q8" s="132">
        <f>IF(P8="","",VLOOKUP(P8,Points!$A$1:$B$90,2,FALSE))</f>
        <v>176</v>
      </c>
      <c r="R8" s="47">
        <f t="shared" si="1"/>
        <v>312</v>
      </c>
    </row>
    <row r="9" spans="1:18" ht="18" customHeight="1">
      <c r="A9" s="47">
        <v>4</v>
      </c>
      <c r="B9" s="60">
        <v>4</v>
      </c>
      <c r="C9" s="75" t="s">
        <v>41</v>
      </c>
      <c r="D9" s="73" t="s">
        <v>335</v>
      </c>
      <c r="E9" s="73" t="s">
        <v>336</v>
      </c>
      <c r="F9" s="74" t="s">
        <v>37</v>
      </c>
      <c r="G9" s="75">
        <v>1334091214</v>
      </c>
      <c r="H9" s="75" t="s">
        <v>38</v>
      </c>
      <c r="I9" s="75"/>
      <c r="J9" s="93"/>
      <c r="K9" s="122">
        <v>5567</v>
      </c>
      <c r="L9" s="122">
        <v>5643</v>
      </c>
      <c r="M9" s="122">
        <f t="shared" si="0"/>
        <v>5567</v>
      </c>
      <c r="N9" s="47">
        <v>3</v>
      </c>
      <c r="O9" s="132">
        <f>IF(N9="","",VLOOKUP(N9,Points!$A$1:$B$90,2,FALSE))</f>
        <v>160</v>
      </c>
      <c r="P9" s="47">
        <v>8</v>
      </c>
      <c r="Q9" s="132">
        <f>IF(P9="","",VLOOKUP(P9,Points!$A$1:$B$90,2,FALSE))</f>
        <v>110</v>
      </c>
      <c r="R9" s="47">
        <f t="shared" si="1"/>
        <v>270</v>
      </c>
    </row>
    <row r="10" spans="1:18" ht="18" customHeight="1">
      <c r="A10" s="56">
        <v>5</v>
      </c>
      <c r="B10" s="60">
        <v>56</v>
      </c>
      <c r="C10" s="75" t="s">
        <v>41</v>
      </c>
      <c r="D10" s="73" t="s">
        <v>231</v>
      </c>
      <c r="E10" s="73" t="s">
        <v>392</v>
      </c>
      <c r="F10" s="79" t="s">
        <v>138</v>
      </c>
      <c r="G10" s="75">
        <v>1330033048</v>
      </c>
      <c r="H10" s="75" t="s">
        <v>38</v>
      </c>
      <c r="I10" s="75"/>
      <c r="J10" s="93"/>
      <c r="K10" s="122">
        <v>5672</v>
      </c>
      <c r="L10" s="122">
        <v>5638</v>
      </c>
      <c r="M10" s="122">
        <f t="shared" si="0"/>
        <v>5638</v>
      </c>
      <c r="N10" s="47">
        <v>4</v>
      </c>
      <c r="O10" s="132">
        <f>IF(N10="","",VLOOKUP(N10,Points!$A$1:$B$90,2,FALSE))</f>
        <v>148</v>
      </c>
      <c r="P10" s="47">
        <v>9</v>
      </c>
      <c r="Q10" s="132">
        <f>IF(P10="","",VLOOKUP(P10,Points!$A$1:$B$90,2,FALSE))</f>
        <v>104</v>
      </c>
      <c r="R10" s="47">
        <f t="shared" si="1"/>
        <v>252</v>
      </c>
    </row>
    <row r="11" spans="1:18" ht="18" customHeight="1">
      <c r="A11" s="47">
        <v>6</v>
      </c>
      <c r="B11" s="60">
        <v>54</v>
      </c>
      <c r="C11" s="75" t="s">
        <v>41</v>
      </c>
      <c r="D11" s="73" t="s">
        <v>388</v>
      </c>
      <c r="E11" s="73" t="s">
        <v>389</v>
      </c>
      <c r="F11" s="79" t="s">
        <v>138</v>
      </c>
      <c r="G11" s="75">
        <v>1330033044</v>
      </c>
      <c r="H11" s="75" t="s">
        <v>38</v>
      </c>
      <c r="I11" s="75"/>
      <c r="J11" s="93"/>
      <c r="K11" s="122">
        <v>10128</v>
      </c>
      <c r="L11" s="122">
        <v>5837</v>
      </c>
      <c r="M11" s="122">
        <f t="shared" si="0"/>
        <v>5837</v>
      </c>
      <c r="N11" s="56">
        <v>8</v>
      </c>
      <c r="O11" s="132">
        <f>IF(N11="","",VLOOKUP(N11,Points!$A$1:$B$90,2,FALSE))</f>
        <v>110</v>
      </c>
      <c r="P11" s="47">
        <v>5</v>
      </c>
      <c r="Q11" s="132">
        <f>IF(P11="","",VLOOKUP(P11,Points!$A$1:$B$90,2,FALSE))</f>
        <v>136</v>
      </c>
      <c r="R11" s="47">
        <f t="shared" si="1"/>
        <v>246</v>
      </c>
    </row>
    <row r="12" spans="1:18" ht="18" customHeight="1">
      <c r="A12" s="56">
        <v>7</v>
      </c>
      <c r="B12" s="60">
        <v>20</v>
      </c>
      <c r="C12" s="75" t="s">
        <v>41</v>
      </c>
      <c r="D12" s="73" t="s">
        <v>195</v>
      </c>
      <c r="E12" s="73" t="s">
        <v>191</v>
      </c>
      <c r="F12" s="74" t="s">
        <v>77</v>
      </c>
      <c r="G12" s="75">
        <v>1334081005</v>
      </c>
      <c r="H12" s="75" t="s">
        <v>38</v>
      </c>
      <c r="I12" s="75"/>
      <c r="J12" s="93"/>
      <c r="K12" s="122">
        <v>10031</v>
      </c>
      <c r="L12" s="122">
        <v>10031</v>
      </c>
      <c r="M12" s="122">
        <f t="shared" si="0"/>
        <v>10031</v>
      </c>
      <c r="N12" s="47">
        <v>13</v>
      </c>
      <c r="O12" s="132">
        <f>IF(N12="","",VLOOKUP(N12,Points!$A$1:$B$90,2,FALSE))</f>
        <v>87</v>
      </c>
      <c r="P12" s="47">
        <v>4</v>
      </c>
      <c r="Q12" s="132">
        <f>IF(P12="","",VLOOKUP(P12,Points!$A$1:$B$90,2,FALSE))</f>
        <v>148</v>
      </c>
      <c r="R12" s="47">
        <f t="shared" si="1"/>
        <v>235</v>
      </c>
    </row>
    <row r="13" spans="1:18" ht="18" customHeight="1">
      <c r="A13" s="56">
        <v>8</v>
      </c>
      <c r="B13" s="60">
        <v>41</v>
      </c>
      <c r="C13" s="75" t="s">
        <v>41</v>
      </c>
      <c r="D13" s="73" t="s">
        <v>110</v>
      </c>
      <c r="E13" s="73" t="s">
        <v>376</v>
      </c>
      <c r="F13" s="74" t="s">
        <v>214</v>
      </c>
      <c r="G13" s="75">
        <v>1330038091</v>
      </c>
      <c r="H13" s="75" t="s">
        <v>38</v>
      </c>
      <c r="I13" s="75"/>
      <c r="J13" s="93"/>
      <c r="K13" s="122">
        <v>5650</v>
      </c>
      <c r="L13" s="122">
        <v>5841</v>
      </c>
      <c r="M13" s="122">
        <f t="shared" si="0"/>
        <v>5650</v>
      </c>
      <c r="N13" s="47">
        <v>6</v>
      </c>
      <c r="O13" s="132">
        <f>IF(N13="","",VLOOKUP(N13,Points!$A$1:$B$90,2,FALSE))</f>
        <v>126</v>
      </c>
      <c r="P13" s="47">
        <v>10</v>
      </c>
      <c r="Q13" s="132">
        <f>IF(P13="","",VLOOKUP(P13,Points!$A$1:$B$90,2,FALSE))</f>
        <v>98</v>
      </c>
      <c r="R13" s="47">
        <f t="shared" si="1"/>
        <v>224</v>
      </c>
    </row>
    <row r="14" spans="1:18" ht="18" customHeight="1">
      <c r="A14" s="56">
        <v>9</v>
      </c>
      <c r="B14" s="60">
        <v>9</v>
      </c>
      <c r="C14" s="75" t="s">
        <v>41</v>
      </c>
      <c r="D14" s="73" t="s">
        <v>342</v>
      </c>
      <c r="E14" s="73" t="s">
        <v>203</v>
      </c>
      <c r="F14" s="74" t="s">
        <v>46</v>
      </c>
      <c r="G14" s="75">
        <v>1330020296</v>
      </c>
      <c r="H14" s="75" t="s">
        <v>38</v>
      </c>
      <c r="I14" s="75"/>
      <c r="J14" s="93"/>
      <c r="K14" s="122">
        <v>5797</v>
      </c>
      <c r="L14" s="122">
        <v>5806</v>
      </c>
      <c r="M14" s="122">
        <f t="shared" si="0"/>
        <v>5797</v>
      </c>
      <c r="N14" s="56">
        <v>7</v>
      </c>
      <c r="O14" s="132">
        <f>IF(N14="","",VLOOKUP(N14,Points!$A$1:$B$90,2,FALSE))</f>
        <v>118</v>
      </c>
      <c r="P14" s="47">
        <v>11</v>
      </c>
      <c r="Q14" s="132">
        <f>IF(P14="","",VLOOKUP(P14,Points!$A$1:$B$90,2,FALSE))</f>
        <v>94</v>
      </c>
      <c r="R14" s="47">
        <f t="shared" si="1"/>
        <v>212</v>
      </c>
    </row>
    <row r="15" spans="1:18" ht="18" customHeight="1">
      <c r="A15" s="56">
        <v>10</v>
      </c>
      <c r="B15" s="60">
        <v>58</v>
      </c>
      <c r="C15" s="145" t="s">
        <v>34</v>
      </c>
      <c r="D15" s="146" t="s">
        <v>230</v>
      </c>
      <c r="E15" s="146" t="s">
        <v>394</v>
      </c>
      <c r="F15" s="152" t="s">
        <v>138</v>
      </c>
      <c r="G15" s="148">
        <v>1330033008</v>
      </c>
      <c r="H15" s="148" t="s">
        <v>38</v>
      </c>
      <c r="I15" s="153"/>
      <c r="J15" s="150"/>
      <c r="K15" s="122">
        <v>10441</v>
      </c>
      <c r="L15" s="122">
        <v>10219</v>
      </c>
      <c r="M15" s="122">
        <f t="shared" si="0"/>
        <v>10219</v>
      </c>
      <c r="N15" s="56">
        <v>17</v>
      </c>
      <c r="O15" s="132">
        <f>IF(N15="","",VLOOKUP(N15,Points!$A$1:$B$90,2,FALSE))</f>
        <v>76</v>
      </c>
      <c r="P15" s="47">
        <v>7</v>
      </c>
      <c r="Q15" s="132">
        <f>IF(P15="","",VLOOKUP(P15,Points!$A$1:$B$90,2,FALSE))</f>
        <v>118</v>
      </c>
      <c r="R15" s="47">
        <f t="shared" si="1"/>
        <v>194</v>
      </c>
    </row>
    <row r="16" spans="1:18" ht="18" customHeight="1">
      <c r="A16" s="47">
        <v>11</v>
      </c>
      <c r="B16" s="60">
        <v>52</v>
      </c>
      <c r="C16" s="75" t="s">
        <v>41</v>
      </c>
      <c r="D16" s="73" t="s">
        <v>229</v>
      </c>
      <c r="E16" s="73" t="s">
        <v>45</v>
      </c>
      <c r="F16" s="79" t="s">
        <v>138</v>
      </c>
      <c r="G16" s="75">
        <v>1330033004</v>
      </c>
      <c r="H16" s="75" t="s">
        <v>38</v>
      </c>
      <c r="I16" s="75"/>
      <c r="J16" s="93"/>
      <c r="K16" s="122">
        <v>10387</v>
      </c>
      <c r="L16" s="122">
        <v>10554</v>
      </c>
      <c r="M16" s="122">
        <f t="shared" si="0"/>
        <v>10387</v>
      </c>
      <c r="N16" s="56">
        <v>21</v>
      </c>
      <c r="O16" s="132">
        <f>IF(N16="","",VLOOKUP(N16,Points!$A$1:$B$90,2,FALSE))</f>
        <v>68</v>
      </c>
      <c r="P16" s="47">
        <v>6</v>
      </c>
      <c r="Q16" s="132">
        <f>IF(P16="","",VLOOKUP(P16,Points!$A$1:$B$90,2,FALSE))</f>
        <v>126</v>
      </c>
      <c r="R16" s="47">
        <f t="shared" si="1"/>
        <v>194</v>
      </c>
    </row>
    <row r="17" spans="1:18" ht="18" customHeight="1">
      <c r="A17" s="47">
        <v>12</v>
      </c>
      <c r="B17" s="60">
        <v>46</v>
      </c>
      <c r="C17" s="75" t="s">
        <v>41</v>
      </c>
      <c r="D17" s="73" t="s">
        <v>124</v>
      </c>
      <c r="E17" s="73" t="s">
        <v>265</v>
      </c>
      <c r="F17" s="74" t="s">
        <v>123</v>
      </c>
      <c r="G17" s="75">
        <v>1334072043</v>
      </c>
      <c r="H17" s="75" t="s">
        <v>38</v>
      </c>
      <c r="I17" s="75"/>
      <c r="J17" s="93"/>
      <c r="K17" s="122">
        <v>5913</v>
      </c>
      <c r="L17" s="122">
        <v>5878</v>
      </c>
      <c r="M17" s="122">
        <f t="shared" si="0"/>
        <v>5878</v>
      </c>
      <c r="N17" s="56">
        <v>10</v>
      </c>
      <c r="O17" s="132">
        <f>IF(N17="","",VLOOKUP(N17,Points!$A$1:$B$90,2,FALSE))</f>
        <v>98</v>
      </c>
      <c r="P17" s="47">
        <v>12</v>
      </c>
      <c r="Q17" s="132">
        <f>IF(P17="","",VLOOKUP(P17,Points!$A$1:$B$90,2,FALSE))</f>
        <v>90</v>
      </c>
      <c r="R17" s="47">
        <f t="shared" si="1"/>
        <v>188</v>
      </c>
    </row>
    <row r="18" spans="1:18" s="8" customFormat="1" ht="18" customHeight="1">
      <c r="A18" s="47">
        <v>13</v>
      </c>
      <c r="B18" s="60">
        <v>13</v>
      </c>
      <c r="C18" s="75" t="s">
        <v>41</v>
      </c>
      <c r="D18" s="73" t="s">
        <v>343</v>
      </c>
      <c r="E18" s="73" t="s">
        <v>43</v>
      </c>
      <c r="F18" s="74" t="s">
        <v>182</v>
      </c>
      <c r="G18" s="75">
        <v>1366046010</v>
      </c>
      <c r="H18" s="75" t="s">
        <v>66</v>
      </c>
      <c r="I18" s="75"/>
      <c r="J18" s="93"/>
      <c r="K18" s="122">
        <v>10032</v>
      </c>
      <c r="L18" s="122">
        <v>10015</v>
      </c>
      <c r="M18" s="122">
        <f t="shared" si="0"/>
        <v>10015</v>
      </c>
      <c r="N18" s="47">
        <v>12</v>
      </c>
      <c r="O18" s="132">
        <f>IF(N18="","",VLOOKUP(N18,Points!$A$1:$B$90,2,FALSE))</f>
        <v>90</v>
      </c>
      <c r="P18" s="47">
        <v>13</v>
      </c>
      <c r="Q18" s="132">
        <f>IF(P18="","",VLOOKUP(P18,Points!$A$1:$B$90,2,FALSE))</f>
        <v>87</v>
      </c>
      <c r="R18" s="47">
        <f t="shared" si="1"/>
        <v>177</v>
      </c>
    </row>
    <row r="19" spans="1:18" ht="18" customHeight="1">
      <c r="A19" s="47">
        <v>14</v>
      </c>
      <c r="B19" s="60">
        <v>48</v>
      </c>
      <c r="C19" s="75" t="s">
        <v>41</v>
      </c>
      <c r="D19" s="73" t="s">
        <v>385</v>
      </c>
      <c r="E19" s="73" t="s">
        <v>74</v>
      </c>
      <c r="F19" s="74" t="s">
        <v>123</v>
      </c>
      <c r="G19" s="75">
        <v>1334072031</v>
      </c>
      <c r="H19" s="75" t="s">
        <v>38</v>
      </c>
      <c r="I19" s="75"/>
      <c r="J19" s="93"/>
      <c r="K19" s="122">
        <v>5950</v>
      </c>
      <c r="L19" s="122">
        <v>5850</v>
      </c>
      <c r="M19" s="122">
        <f t="shared" si="0"/>
        <v>5850</v>
      </c>
      <c r="N19" s="56">
        <v>9</v>
      </c>
      <c r="O19" s="132">
        <f>IF(N19="","",VLOOKUP(N19,Points!$A$1:$B$90,2,FALSE))</f>
        <v>104</v>
      </c>
      <c r="P19" s="47">
        <v>22</v>
      </c>
      <c r="Q19" s="132">
        <f>IF(P19="","",VLOOKUP(P19,Points!$A$1:$B$90,2,FALSE))</f>
        <v>66</v>
      </c>
      <c r="R19" s="47">
        <f t="shared" si="1"/>
        <v>170</v>
      </c>
    </row>
    <row r="20" spans="1:18" ht="18" customHeight="1">
      <c r="A20" s="47">
        <v>15</v>
      </c>
      <c r="B20" s="60">
        <v>25</v>
      </c>
      <c r="C20" s="75" t="s">
        <v>41</v>
      </c>
      <c r="D20" s="73" t="s">
        <v>359</v>
      </c>
      <c r="E20" s="73" t="s">
        <v>74</v>
      </c>
      <c r="F20" s="74" t="s">
        <v>83</v>
      </c>
      <c r="G20" s="75">
        <v>1330018396</v>
      </c>
      <c r="H20" s="75" t="s">
        <v>38</v>
      </c>
      <c r="I20" s="75"/>
      <c r="J20" s="93"/>
      <c r="K20" s="122">
        <v>5934</v>
      </c>
      <c r="L20" s="122">
        <v>5891</v>
      </c>
      <c r="M20" s="122">
        <f t="shared" si="0"/>
        <v>5891</v>
      </c>
      <c r="N20" s="47">
        <v>11</v>
      </c>
      <c r="O20" s="132">
        <f>IF(N20="","",VLOOKUP(N20,Points!$A$1:$B$90,2,FALSE))</f>
        <v>94</v>
      </c>
      <c r="P20" s="47">
        <v>21</v>
      </c>
      <c r="Q20" s="132">
        <f>IF(P20="","",VLOOKUP(P20,Points!$A$1:$B$90,2,FALSE))</f>
        <v>68</v>
      </c>
      <c r="R20" s="47">
        <f t="shared" si="1"/>
        <v>162</v>
      </c>
    </row>
    <row r="21" spans="1:18" ht="18" customHeight="1">
      <c r="A21" s="47">
        <v>16</v>
      </c>
      <c r="B21" s="60">
        <v>35</v>
      </c>
      <c r="C21" s="75" t="s">
        <v>41</v>
      </c>
      <c r="D21" s="73" t="s">
        <v>372</v>
      </c>
      <c r="E21" s="73" t="s">
        <v>373</v>
      </c>
      <c r="F21" s="74" t="s">
        <v>100</v>
      </c>
      <c r="G21" s="75">
        <v>1330035353</v>
      </c>
      <c r="H21" s="75" t="s">
        <v>38</v>
      </c>
      <c r="I21" s="75"/>
      <c r="J21" s="93"/>
      <c r="K21" s="122">
        <v>10385</v>
      </c>
      <c r="L21" s="122">
        <v>10194</v>
      </c>
      <c r="M21" s="122">
        <f t="shared" si="0"/>
        <v>10194</v>
      </c>
      <c r="N21" s="47">
        <v>15</v>
      </c>
      <c r="O21" s="132">
        <f>IF(N21="","",VLOOKUP(N21,Points!$A$1:$B$90,2,FALSE))</f>
        <v>81</v>
      </c>
      <c r="P21" s="47">
        <v>18</v>
      </c>
      <c r="Q21" s="132">
        <f>IF(P21="","",VLOOKUP(P21,Points!$A$1:$B$90,2,FALSE))</f>
        <v>74</v>
      </c>
      <c r="R21" s="47">
        <f t="shared" si="1"/>
        <v>155</v>
      </c>
    </row>
    <row r="22" spans="1:18" ht="18" customHeight="1">
      <c r="A22" s="56">
        <v>17</v>
      </c>
      <c r="B22" s="60">
        <v>59</v>
      </c>
      <c r="C22" s="75" t="s">
        <v>41</v>
      </c>
      <c r="D22" s="73" t="s">
        <v>395</v>
      </c>
      <c r="E22" s="73" t="s">
        <v>82</v>
      </c>
      <c r="F22" s="101" t="s">
        <v>37</v>
      </c>
      <c r="G22" s="75">
        <v>1334091266</v>
      </c>
      <c r="H22" s="75" t="s">
        <v>38</v>
      </c>
      <c r="I22" s="75"/>
      <c r="J22" s="93"/>
      <c r="K22" s="122">
        <v>10066</v>
      </c>
      <c r="L22" s="122">
        <v>10072</v>
      </c>
      <c r="M22" s="122">
        <f t="shared" si="0"/>
        <v>10066</v>
      </c>
      <c r="N22" s="47">
        <v>14</v>
      </c>
      <c r="O22" s="132">
        <f>IF(N22="","",VLOOKUP(N22,Points!$A$1:$B$90,2,FALSE))</f>
        <v>84</v>
      </c>
      <c r="P22" s="47">
        <v>23</v>
      </c>
      <c r="Q22" s="132">
        <f>IF(P22="","",VLOOKUP(P22,Points!$A$1:$B$90,2,FALSE))</f>
        <v>65</v>
      </c>
      <c r="R22" s="47">
        <f t="shared" si="1"/>
        <v>149</v>
      </c>
    </row>
    <row r="23" spans="1:18" ht="18" customHeight="1">
      <c r="A23" s="56">
        <v>18</v>
      </c>
      <c r="B23" s="60">
        <v>12</v>
      </c>
      <c r="C23" s="75" t="s">
        <v>41</v>
      </c>
      <c r="D23" s="73" t="s">
        <v>124</v>
      </c>
      <c r="E23" s="73" t="s">
        <v>122</v>
      </c>
      <c r="F23" s="74" t="s">
        <v>173</v>
      </c>
      <c r="G23" s="75">
        <v>1311006480</v>
      </c>
      <c r="H23" s="75" t="s">
        <v>66</v>
      </c>
      <c r="I23" s="75" t="s">
        <v>89</v>
      </c>
      <c r="J23" s="93"/>
      <c r="K23" s="122">
        <v>14825</v>
      </c>
      <c r="L23" s="122">
        <v>10200</v>
      </c>
      <c r="M23" s="122">
        <f t="shared" si="0"/>
        <v>10200</v>
      </c>
      <c r="N23" s="47">
        <v>16</v>
      </c>
      <c r="O23" s="132">
        <f>IF(N23="","",VLOOKUP(N23,Points!$A$1:$B$90,2,FALSE))</f>
        <v>78</v>
      </c>
      <c r="P23" s="47">
        <v>20</v>
      </c>
      <c r="Q23" s="132">
        <f>IF(P23="","",VLOOKUP(P23,Points!$A$1:$B$90,2,FALSE))</f>
        <v>70</v>
      </c>
      <c r="R23" s="47">
        <f t="shared" si="1"/>
        <v>148</v>
      </c>
    </row>
    <row r="24" spans="1:18" ht="18" customHeight="1">
      <c r="A24" s="47">
        <v>19</v>
      </c>
      <c r="B24" s="60">
        <v>11</v>
      </c>
      <c r="C24" s="75" t="s">
        <v>41</v>
      </c>
      <c r="D24" s="73" t="s">
        <v>171</v>
      </c>
      <c r="E24" s="73" t="s">
        <v>295</v>
      </c>
      <c r="F24" s="74" t="s">
        <v>173</v>
      </c>
      <c r="G24" s="75">
        <v>1311006409</v>
      </c>
      <c r="H24" s="75" t="s">
        <v>66</v>
      </c>
      <c r="I24" s="75" t="s">
        <v>89</v>
      </c>
      <c r="J24" s="93"/>
      <c r="K24" s="122">
        <v>10387</v>
      </c>
      <c r="L24" s="122">
        <v>10578</v>
      </c>
      <c r="M24" s="122">
        <f t="shared" si="0"/>
        <v>10387</v>
      </c>
      <c r="N24" s="56">
        <v>21</v>
      </c>
      <c r="O24" s="132">
        <f>IF(N24="","",VLOOKUP(N24,Points!$A$1:$B$90,2,FALSE))</f>
        <v>68</v>
      </c>
      <c r="P24" s="47">
        <v>16</v>
      </c>
      <c r="Q24" s="132">
        <f>IF(P24="","",VLOOKUP(P24,Points!$A$1:$B$90,2,FALSE))</f>
        <v>78</v>
      </c>
      <c r="R24" s="47">
        <f t="shared" si="1"/>
        <v>146</v>
      </c>
    </row>
    <row r="25" spans="1:18" ht="18" customHeight="1">
      <c r="A25" s="56">
        <v>20</v>
      </c>
      <c r="B25" s="60">
        <v>29</v>
      </c>
      <c r="C25" s="75" t="s">
        <v>41</v>
      </c>
      <c r="D25" s="73" t="s">
        <v>363</v>
      </c>
      <c r="E25" s="73" t="s">
        <v>240</v>
      </c>
      <c r="F25" s="74" t="s">
        <v>88</v>
      </c>
      <c r="G25" s="75">
        <v>1330030178</v>
      </c>
      <c r="H25" s="75" t="s">
        <v>66</v>
      </c>
      <c r="I25" s="75" t="s">
        <v>89</v>
      </c>
      <c r="J25" s="94"/>
      <c r="K25" s="122">
        <v>10852</v>
      </c>
      <c r="L25" s="122">
        <v>10657</v>
      </c>
      <c r="M25" s="122">
        <f t="shared" si="0"/>
        <v>10657</v>
      </c>
      <c r="N25" s="56">
        <v>26</v>
      </c>
      <c r="O25" s="132">
        <f>IF(N25="","",VLOOKUP(N25,Points!$A$1:$B$90,2,FALSE))</f>
        <v>62</v>
      </c>
      <c r="P25" s="47">
        <v>14</v>
      </c>
      <c r="Q25" s="132">
        <f>IF(P25="","",VLOOKUP(P25,Points!$A$1:$B$90,2,FALSE))</f>
        <v>84</v>
      </c>
      <c r="R25" s="47">
        <f t="shared" si="1"/>
        <v>146</v>
      </c>
    </row>
    <row r="26" spans="1:18" ht="18" customHeight="1">
      <c r="A26" s="56">
        <v>21</v>
      </c>
      <c r="B26" s="60">
        <v>6</v>
      </c>
      <c r="C26" s="75" t="s">
        <v>41</v>
      </c>
      <c r="D26" s="73" t="s">
        <v>338</v>
      </c>
      <c r="E26" s="73" t="s">
        <v>132</v>
      </c>
      <c r="F26" s="74" t="s">
        <v>37</v>
      </c>
      <c r="G26" s="75">
        <v>1334091250</v>
      </c>
      <c r="H26" s="75" t="s">
        <v>38</v>
      </c>
      <c r="I26" s="75"/>
      <c r="J26" s="93"/>
      <c r="K26" s="122">
        <v>10834</v>
      </c>
      <c r="L26" s="122">
        <v>10728</v>
      </c>
      <c r="M26" s="122">
        <f t="shared" si="0"/>
        <v>10728</v>
      </c>
      <c r="N26" s="47">
        <v>30</v>
      </c>
      <c r="O26" s="132">
        <f>IF(N26="","",VLOOKUP(N26,Points!$A$1:$B$90,2,FALSE))</f>
        <v>58</v>
      </c>
      <c r="P26" s="47">
        <v>15</v>
      </c>
      <c r="Q26" s="132">
        <f>IF(P26="","",VLOOKUP(P26,Points!$A$1:$B$90,2,FALSE))</f>
        <v>81</v>
      </c>
      <c r="R26" s="47">
        <f t="shared" si="1"/>
        <v>139</v>
      </c>
    </row>
    <row r="27" spans="1:18" ht="18" customHeight="1">
      <c r="A27" s="56">
        <v>22</v>
      </c>
      <c r="B27" s="60">
        <v>7</v>
      </c>
      <c r="C27" s="75" t="s">
        <v>41</v>
      </c>
      <c r="D27" s="73" t="s">
        <v>339</v>
      </c>
      <c r="E27" s="73" t="s">
        <v>340</v>
      </c>
      <c r="F27" s="74" t="s">
        <v>46</v>
      </c>
      <c r="G27" s="75">
        <v>1330020306</v>
      </c>
      <c r="H27" s="75" t="s">
        <v>38</v>
      </c>
      <c r="I27" s="75"/>
      <c r="J27" s="93"/>
      <c r="K27" s="122">
        <v>10579</v>
      </c>
      <c r="L27" s="122">
        <v>10485</v>
      </c>
      <c r="M27" s="122">
        <f t="shared" si="0"/>
        <v>10485</v>
      </c>
      <c r="N27" s="47">
        <v>24</v>
      </c>
      <c r="O27" s="132">
        <f>IF(N27="","",VLOOKUP(N27,Points!$A$1:$B$90,2,FALSE))</f>
        <v>64</v>
      </c>
      <c r="P27" s="47">
        <v>19</v>
      </c>
      <c r="Q27" s="132">
        <f>IF(P27="","",VLOOKUP(P27,Points!$A$1:$B$90,2,FALSE))</f>
        <v>72</v>
      </c>
      <c r="R27" s="47">
        <f t="shared" si="1"/>
        <v>136</v>
      </c>
    </row>
    <row r="28" spans="1:18" ht="18" customHeight="1">
      <c r="A28" s="47">
        <v>23</v>
      </c>
      <c r="B28" s="60">
        <v>42</v>
      </c>
      <c r="C28" s="75" t="s">
        <v>41</v>
      </c>
      <c r="D28" s="73" t="s">
        <v>377</v>
      </c>
      <c r="E28" s="73" t="s">
        <v>378</v>
      </c>
      <c r="F28" s="74" t="s">
        <v>214</v>
      </c>
      <c r="G28" s="75">
        <v>1330038203</v>
      </c>
      <c r="H28" s="75" t="s">
        <v>38</v>
      </c>
      <c r="I28" s="75"/>
      <c r="J28" s="93"/>
      <c r="K28" s="122">
        <v>10969</v>
      </c>
      <c r="L28" s="122">
        <v>10681</v>
      </c>
      <c r="M28" s="122">
        <f t="shared" si="0"/>
        <v>10681</v>
      </c>
      <c r="N28" s="47">
        <v>28</v>
      </c>
      <c r="O28" s="132">
        <f>IF(N28="","",VLOOKUP(N28,Points!$A$1:$B$90,2,FALSE))</f>
        <v>60</v>
      </c>
      <c r="P28" s="47">
        <v>17</v>
      </c>
      <c r="Q28" s="132">
        <f>IF(P28="","",VLOOKUP(P28,Points!$A$1:$B$90,2,FALSE))</f>
        <v>76</v>
      </c>
      <c r="R28" s="47">
        <f t="shared" si="1"/>
        <v>136</v>
      </c>
    </row>
    <row r="29" spans="1:18" ht="18" customHeight="1">
      <c r="A29" s="47">
        <v>24</v>
      </c>
      <c r="B29" s="60">
        <v>39</v>
      </c>
      <c r="C29" s="75" t="s">
        <v>41</v>
      </c>
      <c r="D29" s="73" t="s">
        <v>319</v>
      </c>
      <c r="E29" s="73" t="s">
        <v>375</v>
      </c>
      <c r="F29" s="74" t="s">
        <v>106</v>
      </c>
      <c r="G29" s="75">
        <v>1348098007</v>
      </c>
      <c r="H29" s="75" t="s">
        <v>66</v>
      </c>
      <c r="I29" s="75" t="s">
        <v>89</v>
      </c>
      <c r="J29" s="93"/>
      <c r="K29" s="122">
        <v>10500</v>
      </c>
      <c r="L29" s="122">
        <v>10221</v>
      </c>
      <c r="M29" s="122">
        <f t="shared" si="0"/>
        <v>10221</v>
      </c>
      <c r="N29" s="56">
        <v>18</v>
      </c>
      <c r="O29" s="132">
        <f>IF(N29="","",VLOOKUP(N29,Points!$A$1:$B$90,2,FALSE))</f>
        <v>74</v>
      </c>
      <c r="P29" s="47">
        <v>37</v>
      </c>
      <c r="Q29" s="132">
        <f>IF(P29="","",VLOOKUP(P29,Points!$A$1:$B$90,2,FALSE))</f>
        <v>51</v>
      </c>
      <c r="R29" s="47">
        <f t="shared" si="1"/>
        <v>125</v>
      </c>
    </row>
    <row r="30" spans="1:18" ht="18" customHeight="1">
      <c r="A30" s="56">
        <v>25</v>
      </c>
      <c r="B30" s="60">
        <v>57</v>
      </c>
      <c r="C30" s="145" t="s">
        <v>34</v>
      </c>
      <c r="D30" s="146" t="s">
        <v>393</v>
      </c>
      <c r="E30" s="146" t="s">
        <v>238</v>
      </c>
      <c r="F30" s="152" t="s">
        <v>138</v>
      </c>
      <c r="G30" s="148">
        <v>1330033002</v>
      </c>
      <c r="H30" s="148" t="s">
        <v>38</v>
      </c>
      <c r="I30" s="148"/>
      <c r="J30" s="150"/>
      <c r="K30" s="122">
        <v>10659</v>
      </c>
      <c r="L30" s="122">
        <v>10587</v>
      </c>
      <c r="M30" s="122">
        <f t="shared" si="0"/>
        <v>10587</v>
      </c>
      <c r="N30" s="56">
        <v>25</v>
      </c>
      <c r="O30" s="132">
        <f>IF(N30="","",VLOOKUP(N30,Points!$A$1:$B$90,2,FALSE))</f>
        <v>63</v>
      </c>
      <c r="P30" s="47">
        <v>27</v>
      </c>
      <c r="Q30" s="132">
        <f>IF(P30="","",VLOOKUP(P30,Points!$A$1:$B$90,2,FALSE))</f>
        <v>61</v>
      </c>
      <c r="R30" s="47">
        <f t="shared" si="1"/>
        <v>124</v>
      </c>
    </row>
    <row r="31" spans="1:18" ht="18" customHeight="1">
      <c r="A31" s="56">
        <v>26</v>
      </c>
      <c r="B31" s="60">
        <v>34</v>
      </c>
      <c r="C31" s="145" t="s">
        <v>34</v>
      </c>
      <c r="D31" s="146" t="s">
        <v>98</v>
      </c>
      <c r="E31" s="146" t="s">
        <v>371</v>
      </c>
      <c r="F31" s="147" t="s">
        <v>100</v>
      </c>
      <c r="G31" s="148">
        <v>1330035035</v>
      </c>
      <c r="H31" s="148" t="s">
        <v>38</v>
      </c>
      <c r="I31" s="148"/>
      <c r="J31" s="150"/>
      <c r="K31" s="122">
        <v>10456</v>
      </c>
      <c r="L31" s="122">
        <v>10353</v>
      </c>
      <c r="M31" s="122">
        <f t="shared" si="0"/>
        <v>10353</v>
      </c>
      <c r="N31" s="56">
        <v>20</v>
      </c>
      <c r="O31" s="132">
        <f>IF(N31="","",VLOOKUP(N31,Points!$A$1:$B$90,2,FALSE))</f>
        <v>70</v>
      </c>
      <c r="P31" s="47">
        <v>35</v>
      </c>
      <c r="Q31" s="132">
        <f>IF(P31="","",VLOOKUP(P31,Points!$A$1:$B$90,2,FALSE))</f>
        <v>53</v>
      </c>
      <c r="R31" s="47">
        <f t="shared" si="1"/>
        <v>123</v>
      </c>
    </row>
    <row r="32" spans="1:18" ht="18" customHeight="1">
      <c r="A32" s="47">
        <v>27</v>
      </c>
      <c r="B32" s="60">
        <v>24</v>
      </c>
      <c r="C32" s="75" t="s">
        <v>41</v>
      </c>
      <c r="D32" s="73" t="s">
        <v>358</v>
      </c>
      <c r="E32" s="73" t="s">
        <v>132</v>
      </c>
      <c r="F32" s="74" t="s">
        <v>83</v>
      </c>
      <c r="G32" s="75">
        <v>1330018017</v>
      </c>
      <c r="H32" s="75" t="s">
        <v>38</v>
      </c>
      <c r="I32" s="75"/>
      <c r="J32" s="93"/>
      <c r="K32" s="122">
        <v>10738</v>
      </c>
      <c r="L32" s="122">
        <v>10396</v>
      </c>
      <c r="M32" s="122">
        <f t="shared" si="0"/>
        <v>10396</v>
      </c>
      <c r="N32" s="47">
        <v>23</v>
      </c>
      <c r="O32" s="132">
        <f>IF(N32="","",VLOOKUP(N32,Points!$A$1:$B$90,2,FALSE))</f>
        <v>65</v>
      </c>
      <c r="P32" s="47">
        <v>30</v>
      </c>
      <c r="Q32" s="132">
        <f>IF(P32="","",VLOOKUP(P32,Points!$A$1:$B$90,2,FALSE))</f>
        <v>58</v>
      </c>
      <c r="R32" s="47">
        <f t="shared" si="1"/>
        <v>123</v>
      </c>
    </row>
    <row r="33" spans="1:18" ht="18" customHeight="1">
      <c r="A33" s="47">
        <v>28</v>
      </c>
      <c r="B33" s="60">
        <v>1</v>
      </c>
      <c r="C33" s="75" t="s">
        <v>41</v>
      </c>
      <c r="D33" s="73" t="s">
        <v>333</v>
      </c>
      <c r="E33" s="73" t="s">
        <v>244</v>
      </c>
      <c r="F33" s="74" t="s">
        <v>30</v>
      </c>
      <c r="G33" s="75">
        <v>1330021235</v>
      </c>
      <c r="H33" s="75" t="s">
        <v>38</v>
      </c>
      <c r="I33" s="75" t="s">
        <v>150</v>
      </c>
      <c r="J33" s="93"/>
      <c r="K33" s="122">
        <v>10298</v>
      </c>
      <c r="L33" s="122">
        <v>10312</v>
      </c>
      <c r="M33" s="122">
        <f t="shared" si="0"/>
        <v>10298</v>
      </c>
      <c r="N33" s="47">
        <v>19</v>
      </c>
      <c r="O33" s="132">
        <f>IF(N33="","",VLOOKUP(N33,Points!$A$1:$B$90,2,FALSE))</f>
        <v>72</v>
      </c>
      <c r="P33" s="47">
        <v>39</v>
      </c>
      <c r="Q33" s="132">
        <f>IF(P33="","",VLOOKUP(P33,Points!$A$1:$B$90,2,FALSE))</f>
        <v>49</v>
      </c>
      <c r="R33" s="47">
        <f t="shared" si="1"/>
        <v>121</v>
      </c>
    </row>
    <row r="34" spans="1:18" ht="18" customHeight="1">
      <c r="A34" s="47">
        <v>29</v>
      </c>
      <c r="B34" s="60">
        <v>43</v>
      </c>
      <c r="C34" s="75" t="s">
        <v>41</v>
      </c>
      <c r="D34" s="73" t="s">
        <v>117</v>
      </c>
      <c r="E34" s="73" t="s">
        <v>379</v>
      </c>
      <c r="F34" s="74" t="s">
        <v>118</v>
      </c>
      <c r="G34" s="75">
        <v>1348100211</v>
      </c>
      <c r="H34" s="75" t="s">
        <v>38</v>
      </c>
      <c r="I34" s="75"/>
      <c r="J34" s="93"/>
      <c r="K34" s="122">
        <v>11178</v>
      </c>
      <c r="L34" s="122">
        <v>11275</v>
      </c>
      <c r="M34" s="122">
        <f t="shared" si="0"/>
        <v>11178</v>
      </c>
      <c r="N34" s="56">
        <v>38</v>
      </c>
      <c r="O34" s="132">
        <f>IF(N34="","",VLOOKUP(N34,Points!$A$1:$B$90,2,FALSE))</f>
        <v>50</v>
      </c>
      <c r="P34" s="47">
        <v>24</v>
      </c>
      <c r="Q34" s="132">
        <f>IF(P34="","",VLOOKUP(P34,Points!$A$1:$B$90,2,FALSE))</f>
        <v>64</v>
      </c>
      <c r="R34" s="47">
        <f t="shared" si="1"/>
        <v>114</v>
      </c>
    </row>
    <row r="35" spans="1:18" ht="18" customHeight="1">
      <c r="A35" s="47">
        <v>30</v>
      </c>
      <c r="B35" s="60">
        <v>53</v>
      </c>
      <c r="C35" s="75" t="s">
        <v>41</v>
      </c>
      <c r="D35" s="73" t="s">
        <v>387</v>
      </c>
      <c r="E35" s="73" t="s">
        <v>208</v>
      </c>
      <c r="F35" s="79" t="s">
        <v>138</v>
      </c>
      <c r="G35" s="75">
        <v>1330033019</v>
      </c>
      <c r="H35" s="75" t="s">
        <v>38</v>
      </c>
      <c r="I35" s="75"/>
      <c r="J35" s="93"/>
      <c r="K35" s="122">
        <v>10887</v>
      </c>
      <c r="L35" s="122">
        <v>10859</v>
      </c>
      <c r="M35" s="122">
        <f t="shared" si="0"/>
        <v>10859</v>
      </c>
      <c r="N35" s="56">
        <v>32</v>
      </c>
      <c r="O35" s="132">
        <f>IF(N35="","",VLOOKUP(N35,Points!$A$1:$B$90,2,FALSE))</f>
        <v>56</v>
      </c>
      <c r="P35" s="47">
        <v>31</v>
      </c>
      <c r="Q35" s="132">
        <f>IF(P35="","",VLOOKUP(P35,Points!$A$1:$B$90,2,FALSE))</f>
        <v>57</v>
      </c>
      <c r="R35" s="47">
        <f t="shared" si="1"/>
        <v>113</v>
      </c>
    </row>
    <row r="36" spans="1:18" ht="18" customHeight="1">
      <c r="A36" s="56">
        <v>31</v>
      </c>
      <c r="B36" s="60">
        <v>17</v>
      </c>
      <c r="C36" s="75" t="s">
        <v>41</v>
      </c>
      <c r="D36" s="73" t="s">
        <v>349</v>
      </c>
      <c r="E36" s="73" t="s">
        <v>350</v>
      </c>
      <c r="F36" s="74" t="s">
        <v>60</v>
      </c>
      <c r="G36" s="75">
        <v>1330011258</v>
      </c>
      <c r="H36" s="75" t="s">
        <v>38</v>
      </c>
      <c r="I36" s="75"/>
      <c r="J36" s="93"/>
      <c r="K36" s="122">
        <v>11222</v>
      </c>
      <c r="L36" s="122">
        <v>11074</v>
      </c>
      <c r="M36" s="122">
        <f aca="true" t="shared" si="2" ref="M36:M67">MIN(K36,L36)</f>
        <v>11074</v>
      </c>
      <c r="N36" s="47">
        <v>35</v>
      </c>
      <c r="O36" s="132">
        <f>IF(N36="","",VLOOKUP(N36,Points!$A$1:$B$90,2,FALSE))</f>
        <v>53</v>
      </c>
      <c r="P36" s="47">
        <v>29</v>
      </c>
      <c r="Q36" s="132">
        <f>IF(P36="","",VLOOKUP(P36,Points!$A$1:$B$90,2,FALSE))</f>
        <v>59</v>
      </c>
      <c r="R36" s="47">
        <f aca="true" t="shared" si="3" ref="R36:R67">IF(Q36="","",O36+Q36)</f>
        <v>112</v>
      </c>
    </row>
    <row r="37" spans="1:18" ht="18" customHeight="1">
      <c r="A37" s="56">
        <v>32</v>
      </c>
      <c r="B37" s="60">
        <v>2</v>
      </c>
      <c r="C37" s="75" t="s">
        <v>41</v>
      </c>
      <c r="D37" s="73" t="s">
        <v>334</v>
      </c>
      <c r="E37" s="73" t="s">
        <v>137</v>
      </c>
      <c r="F37" s="74" t="s">
        <v>30</v>
      </c>
      <c r="G37" s="75">
        <v>1330021012</v>
      </c>
      <c r="H37" s="75" t="s">
        <v>38</v>
      </c>
      <c r="I37" s="75" t="s">
        <v>150</v>
      </c>
      <c r="J37" s="93"/>
      <c r="K37" s="122">
        <v>10663</v>
      </c>
      <c r="L37" s="122" t="s">
        <v>441</v>
      </c>
      <c r="M37" s="122">
        <f t="shared" si="2"/>
        <v>10663</v>
      </c>
      <c r="N37" s="47">
        <v>27</v>
      </c>
      <c r="O37" s="132">
        <f>IF(N37="","",VLOOKUP(N37,Points!$A$1:$B$90,2,FALSE))</f>
        <v>61</v>
      </c>
      <c r="P37" s="47">
        <v>38</v>
      </c>
      <c r="Q37" s="132">
        <f>IF(P37="","",VLOOKUP(P37,Points!$A$1:$B$90,2,FALSE))</f>
        <v>50</v>
      </c>
      <c r="R37" s="47">
        <f t="shared" si="3"/>
        <v>111</v>
      </c>
    </row>
    <row r="38" spans="1:18" ht="18" customHeight="1">
      <c r="A38" s="56">
        <v>33</v>
      </c>
      <c r="B38" s="60">
        <v>5</v>
      </c>
      <c r="C38" s="75" t="s">
        <v>41</v>
      </c>
      <c r="D38" s="73" t="s">
        <v>337</v>
      </c>
      <c r="E38" s="73" t="s">
        <v>72</v>
      </c>
      <c r="F38" s="74" t="s">
        <v>37</v>
      </c>
      <c r="G38" s="75">
        <v>1334091130</v>
      </c>
      <c r="H38" s="75" t="s">
        <v>38</v>
      </c>
      <c r="I38" s="75"/>
      <c r="J38" s="93"/>
      <c r="K38" s="122">
        <v>10834</v>
      </c>
      <c r="L38" s="122">
        <v>10775</v>
      </c>
      <c r="M38" s="122">
        <f t="shared" si="2"/>
        <v>10775</v>
      </c>
      <c r="N38" s="56">
        <v>31</v>
      </c>
      <c r="O38" s="132">
        <f>IF(N38="","",VLOOKUP(N38,Points!$A$1:$B$90,2,FALSE))</f>
        <v>57</v>
      </c>
      <c r="P38" s="47">
        <v>36</v>
      </c>
      <c r="Q38" s="132">
        <f>IF(P38="","",VLOOKUP(P38,Points!$A$1:$B$90,2,FALSE))</f>
        <v>52</v>
      </c>
      <c r="R38" s="47">
        <f t="shared" si="3"/>
        <v>109</v>
      </c>
    </row>
    <row r="39" spans="1:18" ht="18" customHeight="1">
      <c r="A39" s="56">
        <v>34</v>
      </c>
      <c r="B39" s="60">
        <v>55</v>
      </c>
      <c r="C39" s="75" t="s">
        <v>41</v>
      </c>
      <c r="D39" s="73" t="s">
        <v>390</v>
      </c>
      <c r="E39" s="73" t="s">
        <v>391</v>
      </c>
      <c r="F39" s="79" t="s">
        <v>138</v>
      </c>
      <c r="G39" s="75">
        <v>1330033024</v>
      </c>
      <c r="H39" s="75" t="s">
        <v>38</v>
      </c>
      <c r="I39" s="75"/>
      <c r="J39" s="93"/>
      <c r="K39" s="122">
        <v>11397</v>
      </c>
      <c r="L39" s="122">
        <v>11275</v>
      </c>
      <c r="M39" s="122">
        <f t="shared" si="2"/>
        <v>11275</v>
      </c>
      <c r="N39" s="47">
        <v>41</v>
      </c>
      <c r="O39" s="132">
        <f>IF(N39="","",VLOOKUP(N39,Points!$A$1:$B$90,2,FALSE))</f>
        <v>47</v>
      </c>
      <c r="P39" s="47">
        <v>28</v>
      </c>
      <c r="Q39" s="132">
        <f>IF(P39="","",VLOOKUP(P39,Points!$A$1:$B$90,2,FALSE))</f>
        <v>60</v>
      </c>
      <c r="R39" s="47">
        <f t="shared" si="3"/>
        <v>107</v>
      </c>
    </row>
    <row r="40" spans="1:18" ht="18" customHeight="1">
      <c r="A40" s="47">
        <v>35</v>
      </c>
      <c r="B40" s="60">
        <v>33</v>
      </c>
      <c r="C40" s="75" t="s">
        <v>41</v>
      </c>
      <c r="D40" s="73" t="s">
        <v>369</v>
      </c>
      <c r="E40" s="73" t="s">
        <v>370</v>
      </c>
      <c r="F40" s="74" t="s">
        <v>88</v>
      </c>
      <c r="G40" s="75">
        <v>1330030010</v>
      </c>
      <c r="H40" s="75" t="s">
        <v>66</v>
      </c>
      <c r="I40" s="75" t="s">
        <v>89</v>
      </c>
      <c r="J40" s="93"/>
      <c r="K40" s="122">
        <v>10938</v>
      </c>
      <c r="L40" s="122">
        <v>10700</v>
      </c>
      <c r="M40" s="122">
        <f t="shared" si="2"/>
        <v>10700</v>
      </c>
      <c r="N40" s="47">
        <v>29</v>
      </c>
      <c r="O40" s="132">
        <f>IF(N40="","",VLOOKUP(N40,Points!$A$1:$B$90,2,FALSE))</f>
        <v>59</v>
      </c>
      <c r="P40" s="47">
        <v>41</v>
      </c>
      <c r="Q40" s="132">
        <f>IF(P40="","",VLOOKUP(P40,Points!$A$1:$B$90,2,FALSE))</f>
        <v>47</v>
      </c>
      <c r="R40" s="47">
        <f t="shared" si="3"/>
        <v>106</v>
      </c>
    </row>
    <row r="41" spans="1:18" s="4" customFormat="1" ht="18" customHeight="1">
      <c r="A41" s="56">
        <v>36</v>
      </c>
      <c r="B41" s="60">
        <v>49</v>
      </c>
      <c r="C41" s="75" t="s">
        <v>41</v>
      </c>
      <c r="D41" s="76" t="s">
        <v>323</v>
      </c>
      <c r="E41" s="76" t="s">
        <v>386</v>
      </c>
      <c r="F41" s="77" t="s">
        <v>88</v>
      </c>
      <c r="G41" s="78">
        <v>1330030012</v>
      </c>
      <c r="H41" s="75" t="s">
        <v>38</v>
      </c>
      <c r="I41" s="93"/>
      <c r="J41" s="93"/>
      <c r="K41" s="122">
        <v>11840</v>
      </c>
      <c r="L41" s="122">
        <v>11078</v>
      </c>
      <c r="M41" s="122">
        <f t="shared" si="2"/>
        <v>11078</v>
      </c>
      <c r="N41" s="56">
        <v>36</v>
      </c>
      <c r="O41" s="132">
        <f>IF(N41="","",VLOOKUP(N41,Points!$A$1:$B$90,2,FALSE))</f>
        <v>52</v>
      </c>
      <c r="P41" s="47">
        <v>34</v>
      </c>
      <c r="Q41" s="132">
        <f>IF(P41="","",VLOOKUP(P41,Points!$A$1:$B$90,2,FALSE))</f>
        <v>54</v>
      </c>
      <c r="R41" s="47">
        <f t="shared" si="3"/>
        <v>106</v>
      </c>
    </row>
    <row r="42" spans="1:18" s="4" customFormat="1" ht="18" customHeight="1">
      <c r="A42" s="56">
        <v>37</v>
      </c>
      <c r="B42" s="60">
        <v>8</v>
      </c>
      <c r="C42" s="145" t="s">
        <v>34</v>
      </c>
      <c r="D42" s="146" t="s">
        <v>263</v>
      </c>
      <c r="E42" s="146" t="s">
        <v>341</v>
      </c>
      <c r="F42" s="147" t="s">
        <v>46</v>
      </c>
      <c r="G42" s="148">
        <v>1330020285</v>
      </c>
      <c r="H42" s="148" t="s">
        <v>38</v>
      </c>
      <c r="I42" s="149"/>
      <c r="J42" s="150"/>
      <c r="K42" s="122">
        <v>11444</v>
      </c>
      <c r="L42" s="122">
        <v>11444</v>
      </c>
      <c r="M42" s="122">
        <f t="shared" si="2"/>
        <v>11444</v>
      </c>
      <c r="N42" s="47">
        <v>45</v>
      </c>
      <c r="O42" s="132">
        <f>IF(N42="","",VLOOKUP(N42,Points!$A$1:$B$90,2,FALSE))</f>
        <v>43</v>
      </c>
      <c r="P42" s="47">
        <v>26</v>
      </c>
      <c r="Q42" s="132">
        <f>IF(P42="","",VLOOKUP(P42,Points!$A$1:$B$90,2,FALSE))</f>
        <v>62</v>
      </c>
      <c r="R42" s="47">
        <f t="shared" si="3"/>
        <v>105</v>
      </c>
    </row>
    <row r="43" spans="1:18" s="4" customFormat="1" ht="18" customHeight="1">
      <c r="A43" s="56">
        <v>38</v>
      </c>
      <c r="B43" s="60">
        <v>44</v>
      </c>
      <c r="C43" s="145" t="s">
        <v>34</v>
      </c>
      <c r="D43" s="146" t="s">
        <v>321</v>
      </c>
      <c r="E43" s="146" t="s">
        <v>380</v>
      </c>
      <c r="F43" s="147" t="s">
        <v>322</v>
      </c>
      <c r="G43" s="148">
        <v>1334093051</v>
      </c>
      <c r="H43" s="148" t="s">
        <v>226</v>
      </c>
      <c r="I43" s="148"/>
      <c r="J43" s="150"/>
      <c r="K43" s="122">
        <v>11772</v>
      </c>
      <c r="L43" s="122">
        <v>11544</v>
      </c>
      <c r="M43" s="122">
        <f t="shared" si="2"/>
        <v>11544</v>
      </c>
      <c r="N43" s="47">
        <v>46</v>
      </c>
      <c r="O43" s="132">
        <f>IF(N43="","",VLOOKUP(N43,Points!$A$1:$B$90,2,FALSE))</f>
        <v>42</v>
      </c>
      <c r="P43" s="47">
        <v>25</v>
      </c>
      <c r="Q43" s="132">
        <f>IF(P43="","",VLOOKUP(P43,Points!$A$1:$B$90,2,FALSE))</f>
        <v>63</v>
      </c>
      <c r="R43" s="47">
        <f t="shared" si="3"/>
        <v>105</v>
      </c>
    </row>
    <row r="44" spans="1:18" s="4" customFormat="1" ht="18" customHeight="1">
      <c r="A44" s="47">
        <v>39</v>
      </c>
      <c r="B44" s="60">
        <v>15</v>
      </c>
      <c r="C44" s="145" t="s">
        <v>34</v>
      </c>
      <c r="D44" s="146" t="s">
        <v>281</v>
      </c>
      <c r="E44" s="146" t="s">
        <v>346</v>
      </c>
      <c r="F44" s="147" t="s">
        <v>60</v>
      </c>
      <c r="G44" s="148">
        <v>1330011040</v>
      </c>
      <c r="H44" s="148" t="s">
        <v>38</v>
      </c>
      <c r="I44" s="148"/>
      <c r="J44" s="150"/>
      <c r="K44" s="122">
        <v>11190</v>
      </c>
      <c r="L44" s="122">
        <v>11331</v>
      </c>
      <c r="M44" s="122">
        <f t="shared" si="2"/>
        <v>11190</v>
      </c>
      <c r="N44" s="47">
        <v>39</v>
      </c>
      <c r="O44" s="132">
        <f>IF(N44="","",VLOOKUP(N44,Points!$A$1:$B$90,2,FALSE))</f>
        <v>49</v>
      </c>
      <c r="P44" s="47">
        <v>33</v>
      </c>
      <c r="Q44" s="132">
        <f>IF(P44="","",VLOOKUP(P44,Points!$A$1:$B$90,2,FALSE))</f>
        <v>55</v>
      </c>
      <c r="R44" s="47">
        <f t="shared" si="3"/>
        <v>104</v>
      </c>
    </row>
    <row r="45" spans="1:18" s="4" customFormat="1" ht="18" customHeight="1">
      <c r="A45" s="47">
        <v>40</v>
      </c>
      <c r="B45" s="60">
        <v>18</v>
      </c>
      <c r="C45" s="75" t="s">
        <v>41</v>
      </c>
      <c r="D45" s="73" t="s">
        <v>351</v>
      </c>
      <c r="E45" s="73" t="s">
        <v>74</v>
      </c>
      <c r="F45" s="74" t="s">
        <v>65</v>
      </c>
      <c r="G45" s="75">
        <v>1334080079</v>
      </c>
      <c r="H45" s="75" t="s">
        <v>66</v>
      </c>
      <c r="I45" s="75"/>
      <c r="J45" s="93"/>
      <c r="K45" s="122">
        <v>11929</v>
      </c>
      <c r="L45" s="122">
        <v>10908</v>
      </c>
      <c r="M45" s="122">
        <f t="shared" si="2"/>
        <v>10908</v>
      </c>
      <c r="N45" s="56">
        <v>33</v>
      </c>
      <c r="O45" s="132">
        <f>IF(N45="","",VLOOKUP(N45,Points!$A$1:$B$90,2,FALSE))</f>
        <v>55</v>
      </c>
      <c r="P45" s="47">
        <v>45</v>
      </c>
      <c r="Q45" s="132">
        <f>IF(P45="","",VLOOKUP(P45,Points!$A$1:$B$90,2,FALSE))</f>
        <v>43</v>
      </c>
      <c r="R45" s="47">
        <f t="shared" si="3"/>
        <v>98</v>
      </c>
    </row>
    <row r="46" spans="1:18" s="4" customFormat="1" ht="18" customHeight="1">
      <c r="A46" s="47">
        <v>41</v>
      </c>
      <c r="B46" s="60">
        <v>3</v>
      </c>
      <c r="C46" s="75" t="s">
        <v>41</v>
      </c>
      <c r="D46" s="73" t="s">
        <v>267</v>
      </c>
      <c r="E46" s="73" t="s">
        <v>82</v>
      </c>
      <c r="F46" s="74" t="s">
        <v>37</v>
      </c>
      <c r="G46" s="75">
        <v>1334091139</v>
      </c>
      <c r="H46" s="75" t="s">
        <v>38</v>
      </c>
      <c r="I46" s="75"/>
      <c r="J46" s="93"/>
      <c r="K46" s="122">
        <v>11016</v>
      </c>
      <c r="L46" s="122">
        <v>11887</v>
      </c>
      <c r="M46" s="122">
        <f t="shared" si="2"/>
        <v>11016</v>
      </c>
      <c r="N46" s="56">
        <v>34</v>
      </c>
      <c r="O46" s="132">
        <f>IF(N46="","",VLOOKUP(N46,Points!$A$1:$B$90,2,FALSE))</f>
        <v>54</v>
      </c>
      <c r="P46" s="47">
        <v>47</v>
      </c>
      <c r="Q46" s="132">
        <f>IF(P46="","",VLOOKUP(P46,Points!$A$1:$B$90,2,FALSE))</f>
        <v>41</v>
      </c>
      <c r="R46" s="47">
        <f t="shared" si="3"/>
        <v>95</v>
      </c>
    </row>
    <row r="47" spans="1:18" s="4" customFormat="1" ht="18" customHeight="1">
      <c r="A47" s="56">
        <v>42</v>
      </c>
      <c r="B47" s="60">
        <v>16</v>
      </c>
      <c r="C47" s="75" t="s">
        <v>41</v>
      </c>
      <c r="D47" s="73" t="s">
        <v>347</v>
      </c>
      <c r="E47" s="73" t="s">
        <v>348</v>
      </c>
      <c r="F47" s="74" t="s">
        <v>60</v>
      </c>
      <c r="G47" s="75">
        <v>1330011032</v>
      </c>
      <c r="H47" s="75" t="s">
        <v>38</v>
      </c>
      <c r="I47" s="75"/>
      <c r="J47" s="93"/>
      <c r="K47" s="122">
        <v>11100</v>
      </c>
      <c r="L47" s="122">
        <v>11378</v>
      </c>
      <c r="M47" s="122">
        <f t="shared" si="2"/>
        <v>11100</v>
      </c>
      <c r="N47" s="56">
        <v>37</v>
      </c>
      <c r="O47" s="132">
        <f>IF(N47="","",VLOOKUP(N47,Points!$A$1:$B$90,2,FALSE))</f>
        <v>51</v>
      </c>
      <c r="P47" s="47">
        <v>45</v>
      </c>
      <c r="Q47" s="132">
        <f>IF(P47="","",VLOOKUP(P47,Points!$A$1:$B$90,2,FALSE))</f>
        <v>43</v>
      </c>
      <c r="R47" s="47">
        <f t="shared" si="3"/>
        <v>94</v>
      </c>
    </row>
    <row r="48" spans="1:18" s="4" customFormat="1" ht="18" customHeight="1">
      <c r="A48" s="47">
        <v>43</v>
      </c>
      <c r="B48" s="60">
        <v>51</v>
      </c>
      <c r="C48" s="75" t="s">
        <v>41</v>
      </c>
      <c r="D48" s="73" t="s">
        <v>227</v>
      </c>
      <c r="E48" s="73" t="s">
        <v>132</v>
      </c>
      <c r="F48" s="74" t="s">
        <v>77</v>
      </c>
      <c r="G48" s="75">
        <v>1334081010</v>
      </c>
      <c r="H48" s="75" t="s">
        <v>38</v>
      </c>
      <c r="I48" s="93"/>
      <c r="J48" s="93"/>
      <c r="K48" s="122">
        <v>11766</v>
      </c>
      <c r="L48" s="122">
        <v>11312</v>
      </c>
      <c r="M48" s="122">
        <f t="shared" si="2"/>
        <v>11312</v>
      </c>
      <c r="N48" s="56">
        <v>42</v>
      </c>
      <c r="O48" s="132">
        <f>IF(N48="","",VLOOKUP(N48,Points!$A$1:$B$90,2,FALSE))</f>
        <v>46</v>
      </c>
      <c r="P48" s="47">
        <v>42</v>
      </c>
      <c r="Q48" s="132">
        <f>IF(P48="","",VLOOKUP(P48,Points!$A$1:$B$90,2,FALSE))</f>
        <v>46</v>
      </c>
      <c r="R48" s="47">
        <f t="shared" si="3"/>
        <v>92</v>
      </c>
    </row>
    <row r="49" spans="1:18" s="4" customFormat="1" ht="18" customHeight="1">
      <c r="A49" s="56">
        <v>44</v>
      </c>
      <c r="B49" s="60">
        <v>32</v>
      </c>
      <c r="C49" s="75" t="s">
        <v>41</v>
      </c>
      <c r="D49" s="73" t="s">
        <v>367</v>
      </c>
      <c r="E49" s="73" t="s">
        <v>368</v>
      </c>
      <c r="F49" s="74" t="s">
        <v>88</v>
      </c>
      <c r="G49" s="75">
        <v>1330030172</v>
      </c>
      <c r="H49" s="75" t="s">
        <v>66</v>
      </c>
      <c r="I49" s="75" t="s">
        <v>89</v>
      </c>
      <c r="J49" s="93"/>
      <c r="K49" s="122">
        <v>13875</v>
      </c>
      <c r="L49" s="122">
        <v>12738</v>
      </c>
      <c r="M49" s="122">
        <f t="shared" si="2"/>
        <v>12738</v>
      </c>
      <c r="N49" s="47">
        <v>56</v>
      </c>
      <c r="O49" s="68">
        <f>IF(N49="","",VLOOKUP(N49,Points!$A$1:$B$90,2,FALSE))</f>
        <v>32</v>
      </c>
      <c r="P49" s="47">
        <v>32</v>
      </c>
      <c r="Q49" s="132">
        <f>IF(P49="","",VLOOKUP(P49,Points!$A$1:$B$90,2,FALSE))</f>
        <v>56</v>
      </c>
      <c r="R49" s="47">
        <f t="shared" si="3"/>
        <v>88</v>
      </c>
    </row>
    <row r="50" spans="1:18" s="4" customFormat="1" ht="18" customHeight="1">
      <c r="A50" s="47">
        <v>45</v>
      </c>
      <c r="B50" s="60">
        <v>50</v>
      </c>
      <c r="C50" s="75" t="s">
        <v>41</v>
      </c>
      <c r="D50" s="73" t="s">
        <v>129</v>
      </c>
      <c r="E50" s="73" t="s">
        <v>211</v>
      </c>
      <c r="F50" s="74" t="s">
        <v>60</v>
      </c>
      <c r="G50" s="75">
        <v>1330011237</v>
      </c>
      <c r="H50" s="75" t="s">
        <v>38</v>
      </c>
      <c r="I50" s="75"/>
      <c r="J50" s="93"/>
      <c r="K50" s="122">
        <v>11672</v>
      </c>
      <c r="L50" s="122">
        <v>11231</v>
      </c>
      <c r="M50" s="122">
        <f t="shared" si="2"/>
        <v>11231</v>
      </c>
      <c r="N50" s="47">
        <v>40</v>
      </c>
      <c r="O50" s="132">
        <f>IF(N50="","",VLOOKUP(N50,Points!$A$1:$B$90,2,FALSE))</f>
        <v>48</v>
      </c>
      <c r="P50" s="47">
        <v>51</v>
      </c>
      <c r="Q50" s="132">
        <f>IF(P50="","",VLOOKUP(P50,Points!$A$1:$B$90,2,FALSE))</f>
        <v>37</v>
      </c>
      <c r="R50" s="47">
        <f t="shared" si="3"/>
        <v>85</v>
      </c>
    </row>
    <row r="51" spans="1:18" s="4" customFormat="1" ht="18" customHeight="1">
      <c r="A51" s="47">
        <v>46</v>
      </c>
      <c r="B51" s="60">
        <v>60</v>
      </c>
      <c r="C51" s="75" t="s">
        <v>41</v>
      </c>
      <c r="D51" s="73" t="s">
        <v>215</v>
      </c>
      <c r="E51" s="73" t="s">
        <v>445</v>
      </c>
      <c r="F51" s="101" t="s">
        <v>214</v>
      </c>
      <c r="G51" s="75">
        <v>1330038056</v>
      </c>
      <c r="H51" s="75" t="s">
        <v>38</v>
      </c>
      <c r="I51" s="75"/>
      <c r="J51" s="93"/>
      <c r="K51" s="122">
        <v>13469</v>
      </c>
      <c r="L51" s="122">
        <v>11575</v>
      </c>
      <c r="M51" s="122">
        <f t="shared" si="2"/>
        <v>11575</v>
      </c>
      <c r="N51" s="47">
        <v>47</v>
      </c>
      <c r="O51" s="132">
        <f>IF(N51="","",VLOOKUP(N51,Points!$A$1:$B$90,2,FALSE))</f>
        <v>41</v>
      </c>
      <c r="P51" s="47">
        <v>46</v>
      </c>
      <c r="Q51" s="132">
        <f>IF(P51="","",VLOOKUP(P51,Points!$A$1:$B$90,2,FALSE))</f>
        <v>42</v>
      </c>
      <c r="R51" s="47">
        <f t="shared" si="3"/>
        <v>83</v>
      </c>
    </row>
    <row r="52" spans="1:18" s="4" customFormat="1" ht="18" customHeight="1">
      <c r="A52" s="47">
        <v>47</v>
      </c>
      <c r="B52" s="60">
        <v>22</v>
      </c>
      <c r="C52" s="75" t="s">
        <v>41</v>
      </c>
      <c r="D52" s="73" t="s">
        <v>356</v>
      </c>
      <c r="E52" s="73" t="s">
        <v>59</v>
      </c>
      <c r="F52" s="74" t="s">
        <v>83</v>
      </c>
      <c r="G52" s="75">
        <v>1330018022</v>
      </c>
      <c r="H52" s="75" t="s">
        <v>38</v>
      </c>
      <c r="I52" s="75"/>
      <c r="J52" s="94"/>
      <c r="K52" s="122">
        <v>12772</v>
      </c>
      <c r="L52" s="122">
        <v>12403</v>
      </c>
      <c r="M52" s="122">
        <f t="shared" si="2"/>
        <v>12403</v>
      </c>
      <c r="N52" s="56">
        <v>53</v>
      </c>
      <c r="O52" s="132">
        <f>IF(N52="","",VLOOKUP(N52,Points!$A$1:$B$90,2,FALSE))</f>
        <v>35</v>
      </c>
      <c r="P52" s="47">
        <v>40</v>
      </c>
      <c r="Q52" s="132">
        <f>IF(P52="","",VLOOKUP(P52,Points!$A$1:$B$90,2,FALSE))</f>
        <v>48</v>
      </c>
      <c r="R52" s="47">
        <f t="shared" si="3"/>
        <v>83</v>
      </c>
    </row>
    <row r="53" spans="1:18" s="4" customFormat="1" ht="18" customHeight="1">
      <c r="A53" s="56">
        <v>48</v>
      </c>
      <c r="B53" s="60">
        <v>45</v>
      </c>
      <c r="C53" s="154" t="s">
        <v>34</v>
      </c>
      <c r="D53" s="155" t="s">
        <v>381</v>
      </c>
      <c r="E53" s="158" t="s">
        <v>382</v>
      </c>
      <c r="F53" s="156" t="s">
        <v>123</v>
      </c>
      <c r="G53" s="75">
        <v>1334072056</v>
      </c>
      <c r="H53" s="75" t="s">
        <v>38</v>
      </c>
      <c r="I53" s="75"/>
      <c r="J53" s="93"/>
      <c r="K53" s="122">
        <v>11800</v>
      </c>
      <c r="L53" s="122">
        <v>11400</v>
      </c>
      <c r="M53" s="122">
        <f t="shared" si="2"/>
        <v>11400</v>
      </c>
      <c r="N53" s="56">
        <v>44</v>
      </c>
      <c r="O53" s="132">
        <f>IF(N53="","",VLOOKUP(N53,Points!$A$1:$B$90,2,FALSE))</f>
        <v>44</v>
      </c>
      <c r="P53" s="47">
        <v>53</v>
      </c>
      <c r="Q53" s="132">
        <f>IF(P53="","",VLOOKUP(P53,Points!$A$1:$B$90,2,FALSE))</f>
        <v>35</v>
      </c>
      <c r="R53" s="47">
        <f t="shared" si="3"/>
        <v>79</v>
      </c>
    </row>
    <row r="54" spans="1:18" s="4" customFormat="1" ht="18" customHeight="1">
      <c r="A54" s="47">
        <v>49</v>
      </c>
      <c r="B54" s="60">
        <v>47</v>
      </c>
      <c r="C54" s="145" t="s">
        <v>34</v>
      </c>
      <c r="D54" s="146" t="s">
        <v>383</v>
      </c>
      <c r="E54" s="146" t="s">
        <v>384</v>
      </c>
      <c r="F54" s="147" t="s">
        <v>123</v>
      </c>
      <c r="G54" s="148">
        <v>1334072066</v>
      </c>
      <c r="H54" s="148" t="s">
        <v>38</v>
      </c>
      <c r="I54" s="148"/>
      <c r="J54" s="150"/>
      <c r="K54" s="122">
        <v>11822</v>
      </c>
      <c r="L54" s="122">
        <v>11334</v>
      </c>
      <c r="M54" s="122">
        <f t="shared" si="2"/>
        <v>11334</v>
      </c>
      <c r="N54" s="47">
        <v>43</v>
      </c>
      <c r="O54" s="132">
        <f>IF(N54="","",VLOOKUP(N54,Points!$A$1:$B$90,2,FALSE))</f>
        <v>45</v>
      </c>
      <c r="P54" s="47">
        <v>55</v>
      </c>
      <c r="Q54" s="132">
        <f>IF(P54="","",VLOOKUP(P54,Points!$A$1:$B$90,2,FALSE))</f>
        <v>33</v>
      </c>
      <c r="R54" s="47">
        <f t="shared" si="3"/>
        <v>78</v>
      </c>
    </row>
    <row r="55" spans="1:18" s="4" customFormat="1" ht="18" customHeight="1">
      <c r="A55" s="56">
        <v>50</v>
      </c>
      <c r="B55" s="60">
        <v>61</v>
      </c>
      <c r="C55" s="129" t="s">
        <v>41</v>
      </c>
      <c r="D55" s="127" t="s">
        <v>107</v>
      </c>
      <c r="E55" s="127" t="s">
        <v>446</v>
      </c>
      <c r="F55" s="101" t="s">
        <v>214</v>
      </c>
      <c r="G55" s="129" t="s">
        <v>447</v>
      </c>
      <c r="H55" s="129" t="s">
        <v>38</v>
      </c>
      <c r="I55" s="75"/>
      <c r="J55" s="129"/>
      <c r="K55" s="122">
        <v>11691</v>
      </c>
      <c r="L55" s="122">
        <v>11625</v>
      </c>
      <c r="M55" s="122">
        <f t="shared" si="2"/>
        <v>11625</v>
      </c>
      <c r="N55" s="56">
        <v>48</v>
      </c>
      <c r="O55" s="132">
        <f>IF(N55="","",VLOOKUP(N55,Points!$A$1:$B$90,2,FALSE))</f>
        <v>40</v>
      </c>
      <c r="P55" s="47">
        <v>52</v>
      </c>
      <c r="Q55" s="132">
        <f>IF(P55="","",VLOOKUP(P55,Points!$A$1:$B$90,2,FALSE))</f>
        <v>36</v>
      </c>
      <c r="R55" s="47">
        <f t="shared" si="3"/>
        <v>76</v>
      </c>
    </row>
    <row r="56" spans="1:18" s="4" customFormat="1" ht="18" customHeight="1">
      <c r="A56" s="47">
        <v>51</v>
      </c>
      <c r="B56" s="60">
        <v>14</v>
      </c>
      <c r="C56" s="75" t="s">
        <v>41</v>
      </c>
      <c r="D56" s="73" t="s">
        <v>344</v>
      </c>
      <c r="E56" s="73" t="s">
        <v>345</v>
      </c>
      <c r="F56" s="74" t="s">
        <v>322</v>
      </c>
      <c r="G56" s="75">
        <v>1334093012</v>
      </c>
      <c r="H56" s="75" t="s">
        <v>226</v>
      </c>
      <c r="I56" s="75"/>
      <c r="J56" s="93"/>
      <c r="K56" s="122">
        <v>12433</v>
      </c>
      <c r="L56" s="122">
        <v>12047</v>
      </c>
      <c r="M56" s="122">
        <f t="shared" si="2"/>
        <v>12047</v>
      </c>
      <c r="N56" s="47">
        <v>51</v>
      </c>
      <c r="O56" s="132">
        <f>IF(N56="","",VLOOKUP(N56,Points!$A$1:$B$90,2,FALSE))</f>
        <v>37</v>
      </c>
      <c r="P56" s="47">
        <v>50</v>
      </c>
      <c r="Q56" s="132">
        <f>IF(P56="","",VLOOKUP(P56,Points!$A$1:$B$90,2,FALSE))</f>
        <v>38</v>
      </c>
      <c r="R56" s="47">
        <f t="shared" si="3"/>
        <v>75</v>
      </c>
    </row>
    <row r="57" spans="1:18" s="4" customFormat="1" ht="18" customHeight="1">
      <c r="A57" s="56">
        <v>52</v>
      </c>
      <c r="B57" s="60">
        <v>38</v>
      </c>
      <c r="C57" s="145" t="s">
        <v>34</v>
      </c>
      <c r="D57" s="146" t="s">
        <v>312</v>
      </c>
      <c r="E57" s="146" t="s">
        <v>374</v>
      </c>
      <c r="F57" s="147" t="s">
        <v>106</v>
      </c>
      <c r="G57" s="148">
        <v>1348098166</v>
      </c>
      <c r="H57" s="148" t="s">
        <v>66</v>
      </c>
      <c r="I57" s="148" t="s">
        <v>89</v>
      </c>
      <c r="J57" s="150"/>
      <c r="K57" s="122">
        <v>13406</v>
      </c>
      <c r="L57" s="122">
        <v>12278</v>
      </c>
      <c r="M57" s="122">
        <f t="shared" si="2"/>
        <v>12278</v>
      </c>
      <c r="N57" s="56">
        <v>52</v>
      </c>
      <c r="O57" s="132">
        <f>IF(N57="","",VLOOKUP(N57,Points!$A$1:$B$90,2,FALSE))</f>
        <v>36</v>
      </c>
      <c r="P57" s="47">
        <v>49</v>
      </c>
      <c r="Q57" s="132">
        <f>IF(P57="","",VLOOKUP(P57,Points!$A$1:$B$90,2,FALSE))</f>
        <v>39</v>
      </c>
      <c r="R57" s="47">
        <f t="shared" si="3"/>
        <v>75</v>
      </c>
    </row>
    <row r="58" spans="1:18" s="4" customFormat="1" ht="18" customHeight="1">
      <c r="A58" s="56">
        <v>53</v>
      </c>
      <c r="B58" s="60">
        <v>31</v>
      </c>
      <c r="C58" s="75" t="s">
        <v>41</v>
      </c>
      <c r="D58" s="73" t="s">
        <v>366</v>
      </c>
      <c r="E58" s="73" t="s">
        <v>68</v>
      </c>
      <c r="F58" s="74" t="s">
        <v>88</v>
      </c>
      <c r="G58" s="75">
        <v>1330030008</v>
      </c>
      <c r="H58" s="75" t="s">
        <v>66</v>
      </c>
      <c r="I58" s="75" t="s">
        <v>89</v>
      </c>
      <c r="J58" s="93"/>
      <c r="K58" s="122">
        <v>13663</v>
      </c>
      <c r="L58" s="122">
        <v>13872</v>
      </c>
      <c r="M58" s="122">
        <f t="shared" si="2"/>
        <v>13663</v>
      </c>
      <c r="N58" s="47">
        <v>58</v>
      </c>
      <c r="O58" s="68">
        <f>IF(N58="","",VLOOKUP(N58,Points!$A$1:$B$90,2,FALSE))</f>
        <v>30</v>
      </c>
      <c r="P58" s="47">
        <v>43</v>
      </c>
      <c r="Q58" s="132">
        <f>IF(P58="","",VLOOKUP(P58,Points!$A$1:$B$90,2,FALSE))</f>
        <v>45</v>
      </c>
      <c r="R58" s="47">
        <f t="shared" si="3"/>
        <v>75</v>
      </c>
    </row>
    <row r="59" spans="1:18" s="4" customFormat="1" ht="18" customHeight="1">
      <c r="A59" s="56">
        <v>54</v>
      </c>
      <c r="B59" s="60">
        <v>30</v>
      </c>
      <c r="C59" s="75" t="s">
        <v>41</v>
      </c>
      <c r="D59" s="73" t="s">
        <v>364</v>
      </c>
      <c r="E59" s="73" t="s">
        <v>365</v>
      </c>
      <c r="F59" s="74" t="s">
        <v>88</v>
      </c>
      <c r="G59" s="75">
        <v>1330030007</v>
      </c>
      <c r="H59" s="75" t="s">
        <v>66</v>
      </c>
      <c r="I59" s="75" t="s">
        <v>89</v>
      </c>
      <c r="J59" s="93"/>
      <c r="K59" s="122">
        <v>13540</v>
      </c>
      <c r="L59" s="122">
        <v>12690</v>
      </c>
      <c r="M59" s="122">
        <f t="shared" si="2"/>
        <v>12690</v>
      </c>
      <c r="N59" s="56">
        <v>55</v>
      </c>
      <c r="O59" s="132">
        <f>IF(N59="","",VLOOKUP(N59,Points!$A$1:$B$90,2,FALSE))</f>
        <v>33</v>
      </c>
      <c r="P59" s="47">
        <v>48</v>
      </c>
      <c r="Q59" s="132">
        <f>IF(P59="","",VLOOKUP(P59,Points!$A$1:$B$90,2,FALSE))</f>
        <v>40</v>
      </c>
      <c r="R59" s="47">
        <f t="shared" si="3"/>
        <v>73</v>
      </c>
    </row>
    <row r="60" spans="1:18" s="4" customFormat="1" ht="18" customHeight="1">
      <c r="A60" s="56">
        <v>55</v>
      </c>
      <c r="B60" s="60">
        <v>27</v>
      </c>
      <c r="C60" s="75" t="s">
        <v>41</v>
      </c>
      <c r="D60" s="73" t="s">
        <v>360</v>
      </c>
      <c r="E60" s="73" t="s">
        <v>361</v>
      </c>
      <c r="F60" s="74" t="s">
        <v>83</v>
      </c>
      <c r="G60" s="75">
        <v>1330018458</v>
      </c>
      <c r="H60" s="75" t="s">
        <v>38</v>
      </c>
      <c r="I60" s="75"/>
      <c r="J60" s="93"/>
      <c r="K60" s="122">
        <v>11938</v>
      </c>
      <c r="L60" s="122">
        <v>11728</v>
      </c>
      <c r="M60" s="122">
        <f t="shared" si="2"/>
        <v>11728</v>
      </c>
      <c r="N60" s="47">
        <v>49</v>
      </c>
      <c r="O60" s="132">
        <f>IF(N60="","",VLOOKUP(N60,Points!$A$1:$B$90,2,FALSE))</f>
        <v>39</v>
      </c>
      <c r="P60" s="47">
        <v>57</v>
      </c>
      <c r="Q60" s="132">
        <f>IF(P60="","",VLOOKUP(P60,Points!$A$1:$B$90,2,FALSE))</f>
        <v>31</v>
      </c>
      <c r="R60" s="47">
        <f t="shared" si="3"/>
        <v>70</v>
      </c>
    </row>
    <row r="61" spans="1:18" s="4" customFormat="1" ht="18" customHeight="1">
      <c r="A61" s="47">
        <v>56</v>
      </c>
      <c r="B61" s="60">
        <v>26</v>
      </c>
      <c r="C61" s="75" t="s">
        <v>41</v>
      </c>
      <c r="D61" s="73" t="s">
        <v>304</v>
      </c>
      <c r="E61" s="73" t="s">
        <v>160</v>
      </c>
      <c r="F61" s="74" t="s">
        <v>83</v>
      </c>
      <c r="G61" s="75">
        <v>1330018452</v>
      </c>
      <c r="H61" s="75" t="s">
        <v>38</v>
      </c>
      <c r="I61" s="75"/>
      <c r="J61" s="93"/>
      <c r="K61" s="122">
        <v>12831</v>
      </c>
      <c r="L61" s="122">
        <v>12472</v>
      </c>
      <c r="M61" s="122">
        <f t="shared" si="2"/>
        <v>12472</v>
      </c>
      <c r="N61" s="56">
        <v>54</v>
      </c>
      <c r="O61" s="132">
        <f>IF(N61="","",VLOOKUP(N61,Points!$A$1:$B$90,2,FALSE))</f>
        <v>34</v>
      </c>
      <c r="P61" s="47">
        <v>54</v>
      </c>
      <c r="Q61" s="132">
        <f>IF(P61="","",VLOOKUP(P61,Points!$A$1:$B$90,2,FALSE))</f>
        <v>34</v>
      </c>
      <c r="R61" s="47">
        <f t="shared" si="3"/>
        <v>68</v>
      </c>
    </row>
    <row r="62" spans="1:18" s="4" customFormat="1" ht="18" customHeight="1">
      <c r="A62" s="143">
        <v>57</v>
      </c>
      <c r="B62" s="159">
        <v>64</v>
      </c>
      <c r="C62" s="160" t="s">
        <v>41</v>
      </c>
      <c r="D62" s="161" t="s">
        <v>448</v>
      </c>
      <c r="E62" s="161" t="s">
        <v>157</v>
      </c>
      <c r="F62" s="162" t="s">
        <v>65</v>
      </c>
      <c r="G62" s="160"/>
      <c r="H62" s="160" t="s">
        <v>449</v>
      </c>
      <c r="I62" s="84"/>
      <c r="J62" s="160"/>
      <c r="K62" s="163">
        <v>12928</v>
      </c>
      <c r="L62" s="163">
        <v>13243</v>
      </c>
      <c r="M62" s="163">
        <f t="shared" si="2"/>
        <v>12928</v>
      </c>
      <c r="N62" s="143">
        <v>57</v>
      </c>
      <c r="O62" s="144">
        <f>IF(N62="","",VLOOKUP(N62,Points!$A$1:$B$90,2,FALSE))</f>
        <v>31</v>
      </c>
      <c r="P62" s="143">
        <v>56</v>
      </c>
      <c r="Q62" s="132">
        <f>IF(P62="","",VLOOKUP(P62,Points!$A$1:$B$90,2,FALSE))</f>
        <v>32</v>
      </c>
      <c r="R62" s="47">
        <f t="shared" si="3"/>
        <v>63</v>
      </c>
    </row>
    <row r="63" spans="1:18" s="4" customFormat="1" ht="18" customHeight="1">
      <c r="A63" s="47">
        <v>58</v>
      </c>
      <c r="B63" s="60">
        <v>19</v>
      </c>
      <c r="C63" s="164" t="s">
        <v>34</v>
      </c>
      <c r="D63" s="165" t="s">
        <v>80</v>
      </c>
      <c r="E63" s="165" t="s">
        <v>352</v>
      </c>
      <c r="F63" s="166" t="s">
        <v>77</v>
      </c>
      <c r="G63" s="167">
        <v>1334081166</v>
      </c>
      <c r="H63" s="167" t="s">
        <v>38</v>
      </c>
      <c r="I63" s="167"/>
      <c r="J63" s="168"/>
      <c r="K63" s="70">
        <v>12445</v>
      </c>
      <c r="L63" s="70">
        <v>11934</v>
      </c>
      <c r="M63" s="70">
        <f t="shared" si="2"/>
        <v>11934</v>
      </c>
      <c r="N63" s="56">
        <v>50</v>
      </c>
      <c r="O63" s="132">
        <f>IF(N63="","",VLOOKUP(N63,Points!$A$1:$B$90,2,FALSE))</f>
        <v>38</v>
      </c>
      <c r="P63" s="47"/>
      <c r="Q63" s="132">
        <v>0</v>
      </c>
      <c r="R63" s="47">
        <f t="shared" si="3"/>
        <v>38</v>
      </c>
    </row>
    <row r="64" spans="1:18" s="4" customFormat="1" ht="12.75" hidden="1">
      <c r="A64" s="3"/>
      <c r="B64" s="3"/>
      <c r="C64" s="13"/>
      <c r="D64" s="3">
        <f>COUNTA(D4:D63)</f>
        <v>60</v>
      </c>
      <c r="E64" s="14"/>
      <c r="F64" s="3">
        <f>COUNTIF(F4:F63,"VELO TONIC VAUVERDOIS")</f>
        <v>2</v>
      </c>
      <c r="H64" s="13"/>
      <c r="I64" s="13"/>
      <c r="J64" s="13"/>
      <c r="K64" s="10"/>
      <c r="L64" s="10"/>
      <c r="M64" s="10"/>
      <c r="N64" s="3"/>
      <c r="P64" s="3"/>
      <c r="Q64" s="3"/>
      <c r="R64" s="3"/>
    </row>
    <row r="65" spans="1:18" s="4" customFormat="1" ht="12.75">
      <c r="A65" s="3"/>
      <c r="B65" s="3"/>
      <c r="C65" s="13"/>
      <c r="D65" s="14"/>
      <c r="E65" s="14"/>
      <c r="F65" s="3"/>
      <c r="G65" s="3"/>
      <c r="H65" s="13"/>
      <c r="I65" s="13"/>
      <c r="J65" s="13"/>
      <c r="K65" s="10"/>
      <c r="L65" s="10"/>
      <c r="M65" s="10"/>
      <c r="N65" s="3"/>
      <c r="P65" s="3"/>
      <c r="Q65" s="3"/>
      <c r="R65" s="3"/>
    </row>
    <row r="66" spans="1:18" s="4" customFormat="1" ht="12.75">
      <c r="A66" s="3"/>
      <c r="B66" s="3"/>
      <c r="C66" s="13"/>
      <c r="D66" s="14"/>
      <c r="E66" s="14"/>
      <c r="F66" s="15"/>
      <c r="G66" s="13"/>
      <c r="H66" s="13"/>
      <c r="I66" s="13"/>
      <c r="J66" s="13"/>
      <c r="K66" s="10"/>
      <c r="L66" s="10"/>
      <c r="M66" s="10"/>
      <c r="N66" s="3"/>
      <c r="P66" s="3"/>
      <c r="Q66" s="3"/>
      <c r="R66" s="3"/>
    </row>
    <row r="67" spans="1:18" s="4" customFormat="1" ht="12.75">
      <c r="A67" s="3"/>
      <c r="B67" s="3"/>
      <c r="C67" s="13"/>
      <c r="D67" s="14"/>
      <c r="E67" s="14"/>
      <c r="F67" s="15"/>
      <c r="G67" s="13"/>
      <c r="H67" s="13"/>
      <c r="I67" s="13"/>
      <c r="J67" s="13"/>
      <c r="K67" s="10"/>
      <c r="L67" s="10"/>
      <c r="M67" s="10"/>
      <c r="N67" s="3"/>
      <c r="P67" s="3"/>
      <c r="Q67" s="3"/>
      <c r="R67" s="3"/>
    </row>
    <row r="68" spans="1:18" s="4" customFormat="1" ht="12.75">
      <c r="A68" s="3"/>
      <c r="B68" s="3"/>
      <c r="C68" s="13"/>
      <c r="D68" s="14"/>
      <c r="E68" s="14"/>
      <c r="F68" s="15"/>
      <c r="G68" s="13"/>
      <c r="H68" s="13"/>
      <c r="I68" s="13"/>
      <c r="J68" s="13"/>
      <c r="K68" s="10"/>
      <c r="L68" s="10"/>
      <c r="M68" s="10"/>
      <c r="N68" s="3"/>
      <c r="P68" s="3"/>
      <c r="Q68" s="3"/>
      <c r="R68" s="3"/>
    </row>
    <row r="69" spans="1:18" s="4" customFormat="1" ht="12.75">
      <c r="A69" s="3"/>
      <c r="B69" s="3"/>
      <c r="C69" s="13"/>
      <c r="D69" s="14"/>
      <c r="E69" s="14"/>
      <c r="F69" s="15"/>
      <c r="G69" s="13"/>
      <c r="H69" s="13"/>
      <c r="I69" s="13"/>
      <c r="J69" s="13"/>
      <c r="K69" s="10"/>
      <c r="L69" s="10"/>
      <c r="M69" s="10"/>
      <c r="N69" s="3"/>
      <c r="P69" s="3"/>
      <c r="Q69" s="3"/>
      <c r="R69" s="3"/>
    </row>
    <row r="70" spans="1:18" s="4" customFormat="1" ht="12.75">
      <c r="A70" s="3"/>
      <c r="B70" s="3"/>
      <c r="C70" s="13"/>
      <c r="D70" s="14"/>
      <c r="E70" s="14"/>
      <c r="F70" s="15"/>
      <c r="G70" s="13"/>
      <c r="H70" s="13"/>
      <c r="I70" s="13"/>
      <c r="J70" s="13"/>
      <c r="K70" s="10"/>
      <c r="L70" s="10"/>
      <c r="M70" s="10"/>
      <c r="P70" s="3"/>
      <c r="Q70" s="3"/>
      <c r="R70" s="3"/>
    </row>
    <row r="71" spans="3:10" ht="12.75">
      <c r="C71" s="12"/>
      <c r="D71" s="8"/>
      <c r="E71" s="8"/>
      <c r="F71" s="16"/>
      <c r="G71" s="12"/>
      <c r="H71" s="12"/>
      <c r="I71" s="12"/>
      <c r="J71" s="12"/>
    </row>
    <row r="72" spans="3:10" ht="12.75">
      <c r="C72" s="12"/>
      <c r="D72" s="8"/>
      <c r="E72" s="8"/>
      <c r="F72" s="16"/>
      <c r="G72" s="12"/>
      <c r="H72" s="12"/>
      <c r="I72" s="12"/>
      <c r="J72" s="12"/>
    </row>
    <row r="73" spans="3:10" ht="12.75">
      <c r="C73" s="12"/>
      <c r="D73" s="8"/>
      <c r="E73" s="8"/>
      <c r="F73" s="16"/>
      <c r="G73" s="12"/>
      <c r="H73" s="12"/>
      <c r="I73" s="12"/>
      <c r="J73" s="12"/>
    </row>
    <row r="74" spans="3:10" ht="12.75">
      <c r="C74" s="12"/>
      <c r="D74" s="8"/>
      <c r="E74" s="8"/>
      <c r="F74" s="16"/>
      <c r="G74" s="12"/>
      <c r="H74" s="12"/>
      <c r="I74" s="12"/>
      <c r="J74" s="12"/>
    </row>
    <row r="75" spans="3:10" ht="12.75">
      <c r="C75" s="12"/>
      <c r="D75" s="8"/>
      <c r="E75" s="8"/>
      <c r="F75" s="16"/>
      <c r="G75" s="12"/>
      <c r="H75" s="12"/>
      <c r="I75" s="12"/>
      <c r="J75" s="12"/>
    </row>
    <row r="76" spans="3:10" ht="12.75">
      <c r="C76" s="12"/>
      <c r="D76" s="8"/>
      <c r="E76" s="8"/>
      <c r="F76" s="16"/>
      <c r="G76" s="12"/>
      <c r="H76" s="12"/>
      <c r="I76" s="12"/>
      <c r="J76" s="12"/>
    </row>
    <row r="77" spans="3:10" ht="12.75">
      <c r="C77" s="12"/>
      <c r="D77" s="8"/>
      <c r="E77" s="8"/>
      <c r="F77" s="16"/>
      <c r="G77" s="12"/>
      <c r="H77" s="12"/>
      <c r="I77" s="12"/>
      <c r="J77" s="12"/>
    </row>
    <row r="78" spans="3:10" ht="12.75">
      <c r="C78" s="12"/>
      <c r="D78" s="8"/>
      <c r="E78" s="8"/>
      <c r="F78" s="16"/>
      <c r="G78" s="12"/>
      <c r="H78" s="12"/>
      <c r="I78" s="12"/>
      <c r="J78" s="12"/>
    </row>
    <row r="79" spans="3:10" ht="12.75">
      <c r="C79" s="12"/>
      <c r="D79" s="8"/>
      <c r="E79" s="8"/>
      <c r="F79" s="16"/>
      <c r="G79" s="12"/>
      <c r="H79" s="12"/>
      <c r="I79" s="12"/>
      <c r="J79" s="12"/>
    </row>
    <row r="80" spans="3:10" ht="12.75">
      <c r="C80" s="12"/>
      <c r="D80" s="8"/>
      <c r="E80" s="8"/>
      <c r="F80" s="16"/>
      <c r="G80" s="12"/>
      <c r="H80" s="12"/>
      <c r="I80" s="12"/>
      <c r="J80" s="12"/>
    </row>
    <row r="81" spans="3:10" ht="12.75">
      <c r="C81" s="12"/>
      <c r="D81" s="8"/>
      <c r="E81" s="8"/>
      <c r="F81" s="16"/>
      <c r="G81" s="12"/>
      <c r="H81" s="12"/>
      <c r="I81" s="12"/>
      <c r="J81" s="12"/>
    </row>
    <row r="82" spans="3:10" ht="12.75">
      <c r="C82" s="12"/>
      <c r="D82" s="8"/>
      <c r="E82" s="8"/>
      <c r="F82" s="16"/>
      <c r="G82" s="12"/>
      <c r="H82" s="12"/>
      <c r="I82" s="12"/>
      <c r="J82" s="12"/>
    </row>
    <row r="83" spans="3:10" ht="12.75">
      <c r="C83" s="12"/>
      <c r="D83" s="8"/>
      <c r="E83" s="8"/>
      <c r="F83" s="16"/>
      <c r="G83" s="12"/>
      <c r="H83" s="12"/>
      <c r="I83" s="12"/>
      <c r="J83" s="12"/>
    </row>
    <row r="84" spans="3:10" ht="12.75">
      <c r="C84" s="12"/>
      <c r="D84" s="8"/>
      <c r="E84" s="8"/>
      <c r="F84" s="16"/>
      <c r="G84" s="12"/>
      <c r="H84" s="12"/>
      <c r="I84" s="12"/>
      <c r="J84" s="12"/>
    </row>
    <row r="85" spans="3:10" ht="12.75">
      <c r="C85" s="12"/>
      <c r="D85" s="8"/>
      <c r="E85" s="8"/>
      <c r="F85" s="16"/>
      <c r="G85" s="12"/>
      <c r="H85" s="12"/>
      <c r="I85" s="12"/>
      <c r="J85" s="12"/>
    </row>
    <row r="86" spans="3:10" ht="12.75">
      <c r="C86" s="12"/>
      <c r="D86" s="8"/>
      <c r="E86" s="8"/>
      <c r="F86" s="16"/>
      <c r="G86" s="12"/>
      <c r="H86" s="12"/>
      <c r="I86" s="12"/>
      <c r="J86" s="12"/>
    </row>
    <row r="87" spans="3:10" ht="12.75">
      <c r="C87" s="12"/>
      <c r="D87" s="8"/>
      <c r="E87" s="8"/>
      <c r="F87" s="16"/>
      <c r="G87" s="12"/>
      <c r="H87" s="12"/>
      <c r="I87" s="12"/>
      <c r="J87" s="12"/>
    </row>
  </sheetData>
  <sheetProtection/>
  <mergeCells count="2">
    <mergeCell ref="A1:R1"/>
    <mergeCell ref="D2:E2"/>
  </mergeCells>
  <printOptions/>
  <pageMargins left="0.1" right="0.04" top="0.12" bottom="0.03" header="0.22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S9" sqref="S9"/>
    </sheetView>
  </sheetViews>
  <sheetFormatPr defaultColWidth="11.421875" defaultRowHeight="12.75"/>
  <cols>
    <col min="1" max="1" width="5.00390625" style="2" customWidth="1"/>
    <col min="2" max="2" width="4.57421875" style="2" customWidth="1"/>
    <col min="3" max="3" width="4.421875" style="2" customWidth="1"/>
    <col min="4" max="4" width="21.7109375" style="0" customWidth="1"/>
    <col min="5" max="5" width="17.8515625" style="0" customWidth="1"/>
    <col min="6" max="6" width="25.00390625" style="5" customWidth="1"/>
    <col min="7" max="7" width="11.8515625" style="2" hidden="1" customWidth="1"/>
    <col min="8" max="8" width="12.421875" style="2" hidden="1" customWidth="1"/>
    <col min="9" max="9" width="10.28125" style="2" hidden="1" customWidth="1"/>
    <col min="10" max="10" width="31.00390625" style="2" hidden="1" customWidth="1"/>
    <col min="11" max="11" width="10.421875" style="11" customWidth="1"/>
    <col min="12" max="13" width="10.140625" style="11" customWidth="1"/>
    <col min="14" max="14" width="6.8515625" style="0" customWidth="1"/>
    <col min="15" max="15" width="7.8515625" style="0" customWidth="1"/>
    <col min="16" max="16" width="7.421875" style="2" customWidth="1"/>
    <col min="17" max="17" width="7.7109375" style="2" customWidth="1"/>
    <col min="18" max="18" width="11.00390625" style="2" customWidth="1"/>
  </cols>
  <sheetData>
    <row r="1" spans="1:18" ht="37.5" customHeight="1">
      <c r="A1" s="180" t="s">
        <v>457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2"/>
    </row>
    <row r="2" spans="11:18" ht="23.25" customHeight="1">
      <c r="K2" s="9" t="s">
        <v>10</v>
      </c>
      <c r="L2" s="9" t="s">
        <v>12</v>
      </c>
      <c r="M2" s="9" t="s">
        <v>13</v>
      </c>
      <c r="N2" s="6" t="s">
        <v>3</v>
      </c>
      <c r="O2" s="6" t="s">
        <v>4</v>
      </c>
      <c r="P2" s="6" t="s">
        <v>3</v>
      </c>
      <c r="Q2" s="6" t="s">
        <v>4</v>
      </c>
      <c r="R2" s="6" t="s">
        <v>8</v>
      </c>
    </row>
    <row r="3" spans="1:18" s="59" customFormat="1" ht="36.75" customHeight="1">
      <c r="A3" s="61" t="s">
        <v>6</v>
      </c>
      <c r="B3" s="111" t="s">
        <v>440</v>
      </c>
      <c r="C3" s="63" t="s">
        <v>24</v>
      </c>
      <c r="D3" s="64" t="s">
        <v>0</v>
      </c>
      <c r="E3" s="62" t="s">
        <v>1</v>
      </c>
      <c r="F3" s="62" t="s">
        <v>2</v>
      </c>
      <c r="G3" s="62" t="s">
        <v>7</v>
      </c>
      <c r="H3" s="62" t="s">
        <v>16</v>
      </c>
      <c r="I3" s="62" t="s">
        <v>17</v>
      </c>
      <c r="J3" s="62" t="s">
        <v>31</v>
      </c>
      <c r="K3" s="65" t="s">
        <v>11</v>
      </c>
      <c r="L3" s="65" t="s">
        <v>11</v>
      </c>
      <c r="M3" s="65" t="s">
        <v>9</v>
      </c>
      <c r="N3" s="62" t="s">
        <v>14</v>
      </c>
      <c r="O3" s="62" t="s">
        <v>14</v>
      </c>
      <c r="P3" s="62" t="s">
        <v>5</v>
      </c>
      <c r="Q3" s="62" t="s">
        <v>5</v>
      </c>
      <c r="R3" s="62" t="s">
        <v>15</v>
      </c>
    </row>
    <row r="4" spans="1:18" ht="19.5" customHeight="1">
      <c r="A4" s="47">
        <v>1</v>
      </c>
      <c r="B4" s="112">
        <v>50</v>
      </c>
      <c r="C4" s="75" t="s">
        <v>41</v>
      </c>
      <c r="D4" s="73" t="s">
        <v>314</v>
      </c>
      <c r="E4" s="73" t="s">
        <v>315</v>
      </c>
      <c r="F4" s="74" t="s">
        <v>106</v>
      </c>
      <c r="G4" s="75">
        <v>1348098082</v>
      </c>
      <c r="H4" s="75" t="s">
        <v>66</v>
      </c>
      <c r="I4" s="75" t="s">
        <v>89</v>
      </c>
      <c r="J4" s="93"/>
      <c r="K4" s="70">
        <v>10028</v>
      </c>
      <c r="L4" s="70">
        <v>5806</v>
      </c>
      <c r="M4" s="70">
        <f aca="true" t="shared" si="0" ref="M4:M26">MIN(K4,L4)</f>
        <v>5806</v>
      </c>
      <c r="N4" s="47">
        <v>1</v>
      </c>
      <c r="O4" s="132">
        <f>IF(N4="","",VLOOKUP(N4,Points!$A$1:$B$90,2,FALSE))</f>
        <v>200</v>
      </c>
      <c r="P4" s="47">
        <v>1</v>
      </c>
      <c r="Q4" s="68">
        <f>IF(P4="","",VLOOKUP(P4,Points!$A$1:$B$90,2,FALSE))</f>
        <v>200</v>
      </c>
      <c r="R4" s="47">
        <f aca="true" t="shared" si="1" ref="R4:R26">IF(Q4="","",O4+Q4)</f>
        <v>400</v>
      </c>
    </row>
    <row r="5" spans="1:18" ht="19.5" customHeight="1">
      <c r="A5" s="47">
        <v>2</v>
      </c>
      <c r="B5" s="112">
        <v>30</v>
      </c>
      <c r="C5" s="75" t="s">
        <v>41</v>
      </c>
      <c r="D5" s="73" t="s">
        <v>291</v>
      </c>
      <c r="E5" s="73" t="s">
        <v>62</v>
      </c>
      <c r="F5" s="74" t="s">
        <v>65</v>
      </c>
      <c r="G5" s="75">
        <v>1334080039</v>
      </c>
      <c r="H5" s="75" t="s">
        <v>66</v>
      </c>
      <c r="I5" s="75"/>
      <c r="J5" s="93"/>
      <c r="K5" s="70">
        <v>10681</v>
      </c>
      <c r="L5" s="70">
        <v>5931</v>
      </c>
      <c r="M5" s="70">
        <f t="shared" si="0"/>
        <v>5931</v>
      </c>
      <c r="N5" s="47">
        <v>2</v>
      </c>
      <c r="O5" s="132">
        <f>IF(N5="","",VLOOKUP(N5,Points!$A$1:$B$90,2,FALSE))</f>
        <v>176</v>
      </c>
      <c r="P5" s="47">
        <v>3</v>
      </c>
      <c r="Q5" s="68">
        <f>IF(P5="","",VLOOKUP(P5,Points!$A$1:$B$90,2,FALSE))</f>
        <v>160</v>
      </c>
      <c r="R5" s="47">
        <f t="shared" si="1"/>
        <v>336</v>
      </c>
    </row>
    <row r="6" spans="1:18" ht="19.5" customHeight="1">
      <c r="A6" s="47">
        <v>3</v>
      </c>
      <c r="B6" s="112">
        <v>53</v>
      </c>
      <c r="C6" s="75" t="s">
        <v>41</v>
      </c>
      <c r="D6" s="73" t="s">
        <v>318</v>
      </c>
      <c r="E6" s="73" t="s">
        <v>59</v>
      </c>
      <c r="F6" s="74" t="s">
        <v>106</v>
      </c>
      <c r="G6" s="75">
        <v>1348098006</v>
      </c>
      <c r="H6" s="75" t="s">
        <v>66</v>
      </c>
      <c r="I6" s="75" t="s">
        <v>89</v>
      </c>
      <c r="J6" s="93"/>
      <c r="K6" s="70">
        <v>10150</v>
      </c>
      <c r="L6" s="70">
        <v>10156</v>
      </c>
      <c r="M6" s="70">
        <f t="shared" si="0"/>
        <v>10150</v>
      </c>
      <c r="N6" s="47">
        <v>5</v>
      </c>
      <c r="O6" s="132">
        <f>IF(N6="","",VLOOKUP(N6,Points!$A$1:$B$90,2,FALSE))</f>
        <v>136</v>
      </c>
      <c r="P6" s="47">
        <v>2</v>
      </c>
      <c r="Q6" s="68">
        <f>IF(P6="","",VLOOKUP(P6,Points!$A$1:$B$90,2,FALSE))</f>
        <v>176</v>
      </c>
      <c r="R6" s="47">
        <f t="shared" si="1"/>
        <v>312</v>
      </c>
    </row>
    <row r="7" spans="1:18" ht="19.5" customHeight="1">
      <c r="A7" s="47">
        <v>4</v>
      </c>
      <c r="B7" s="112">
        <v>28</v>
      </c>
      <c r="C7" s="75" t="s">
        <v>41</v>
      </c>
      <c r="D7" s="73" t="s">
        <v>288</v>
      </c>
      <c r="E7" s="73" t="s">
        <v>289</v>
      </c>
      <c r="F7" s="74" t="s">
        <v>65</v>
      </c>
      <c r="G7" s="75">
        <v>1334080154</v>
      </c>
      <c r="H7" s="75" t="s">
        <v>66</v>
      </c>
      <c r="I7" s="75"/>
      <c r="J7" s="93"/>
      <c r="K7" s="70">
        <v>10122</v>
      </c>
      <c r="L7" s="70">
        <v>10128</v>
      </c>
      <c r="M7" s="70">
        <f t="shared" si="0"/>
        <v>10122</v>
      </c>
      <c r="N7" s="47">
        <v>4</v>
      </c>
      <c r="O7" s="132">
        <f>IF(N7="","",VLOOKUP(N7,Points!$A$1:$B$90,2,FALSE))</f>
        <v>148</v>
      </c>
      <c r="P7" s="47">
        <v>6</v>
      </c>
      <c r="Q7" s="68">
        <f>IF(P7="","",VLOOKUP(P7,Points!$A$1:$B$90,2,FALSE))</f>
        <v>126</v>
      </c>
      <c r="R7" s="47">
        <f t="shared" si="1"/>
        <v>274</v>
      </c>
    </row>
    <row r="8" spans="1:18" ht="19.5" customHeight="1">
      <c r="A8" s="47">
        <v>5</v>
      </c>
      <c r="B8" s="112">
        <v>51</v>
      </c>
      <c r="C8" s="75" t="s">
        <v>41</v>
      </c>
      <c r="D8" s="73" t="s">
        <v>316</v>
      </c>
      <c r="E8" s="73" t="s">
        <v>240</v>
      </c>
      <c r="F8" s="74" t="s">
        <v>106</v>
      </c>
      <c r="G8" s="75">
        <v>1348098150</v>
      </c>
      <c r="H8" s="75" t="s">
        <v>66</v>
      </c>
      <c r="I8" s="75" t="s">
        <v>89</v>
      </c>
      <c r="J8" s="93"/>
      <c r="K8" s="70">
        <v>10253</v>
      </c>
      <c r="L8" s="70">
        <v>10203</v>
      </c>
      <c r="M8" s="70">
        <f t="shared" si="0"/>
        <v>10203</v>
      </c>
      <c r="N8" s="47">
        <v>6</v>
      </c>
      <c r="O8" s="132">
        <f>IF(N8="","",VLOOKUP(N8,Points!$A$1:$B$90,2,FALSE))</f>
        <v>126</v>
      </c>
      <c r="P8" s="47">
        <v>4</v>
      </c>
      <c r="Q8" s="68">
        <f>IF(P8="","",VLOOKUP(P8,Points!$A$1:$B$90,2,FALSE))</f>
        <v>148</v>
      </c>
      <c r="R8" s="47">
        <f t="shared" si="1"/>
        <v>274</v>
      </c>
    </row>
    <row r="9" spans="1:18" ht="19.5" customHeight="1">
      <c r="A9" s="47">
        <v>6</v>
      </c>
      <c r="B9" s="112">
        <v>35</v>
      </c>
      <c r="C9" s="75" t="s">
        <v>41</v>
      </c>
      <c r="D9" s="73" t="s">
        <v>297</v>
      </c>
      <c r="E9" s="73" t="s">
        <v>59</v>
      </c>
      <c r="F9" s="74" t="s">
        <v>77</v>
      </c>
      <c r="G9" s="75">
        <v>1334081205</v>
      </c>
      <c r="H9" s="75" t="s">
        <v>38</v>
      </c>
      <c r="I9" s="75"/>
      <c r="J9" s="93"/>
      <c r="K9" s="70">
        <v>10031</v>
      </c>
      <c r="L9" s="70">
        <v>5995</v>
      </c>
      <c r="M9" s="70">
        <f t="shared" si="0"/>
        <v>5995</v>
      </c>
      <c r="N9" s="47">
        <v>3</v>
      </c>
      <c r="O9" s="132">
        <f>IF(N9="","",VLOOKUP(N9,Points!$A$1:$B$90,2,FALSE))</f>
        <v>160</v>
      </c>
      <c r="P9" s="47">
        <v>13</v>
      </c>
      <c r="Q9" s="68">
        <f>IF(P9="","",VLOOKUP(P9,Points!$A$1:$B$90,2,FALSE))</f>
        <v>87</v>
      </c>
      <c r="R9" s="47">
        <f t="shared" si="1"/>
        <v>247</v>
      </c>
    </row>
    <row r="10" spans="1:18" ht="19.5" customHeight="1">
      <c r="A10" s="47">
        <v>7</v>
      </c>
      <c r="B10" s="112">
        <v>19</v>
      </c>
      <c r="C10" s="75" t="s">
        <v>41</v>
      </c>
      <c r="D10" s="73" t="s">
        <v>273</v>
      </c>
      <c r="E10" s="73" t="s">
        <v>196</v>
      </c>
      <c r="F10" s="74" t="s">
        <v>173</v>
      </c>
      <c r="G10" s="75">
        <v>1311006348</v>
      </c>
      <c r="H10" s="75" t="s">
        <v>66</v>
      </c>
      <c r="I10" s="75" t="s">
        <v>89</v>
      </c>
      <c r="J10" s="93"/>
      <c r="K10" s="70">
        <v>10653</v>
      </c>
      <c r="L10" s="70">
        <v>10421</v>
      </c>
      <c r="M10" s="70">
        <f t="shared" si="0"/>
        <v>10421</v>
      </c>
      <c r="N10" s="47">
        <v>10</v>
      </c>
      <c r="O10" s="132">
        <f>IF(N10="","",VLOOKUP(N10,Points!$A$1:$B$90,2,FALSE))</f>
        <v>98</v>
      </c>
      <c r="P10" s="47">
        <v>5</v>
      </c>
      <c r="Q10" s="68">
        <f>IF(P10="","",VLOOKUP(P10,Points!$A$1:$B$90,2,FALSE))</f>
        <v>136</v>
      </c>
      <c r="R10" s="47">
        <f t="shared" si="1"/>
        <v>234</v>
      </c>
    </row>
    <row r="11" spans="1:18" ht="19.5" customHeight="1">
      <c r="A11" s="47">
        <v>8</v>
      </c>
      <c r="B11" s="112">
        <v>25</v>
      </c>
      <c r="C11" s="75" t="s">
        <v>41</v>
      </c>
      <c r="D11" s="73" t="s">
        <v>282</v>
      </c>
      <c r="E11" s="73" t="s">
        <v>283</v>
      </c>
      <c r="F11" s="74" t="s">
        <v>60</v>
      </c>
      <c r="G11" s="75">
        <v>1330011211</v>
      </c>
      <c r="H11" s="75" t="s">
        <v>38</v>
      </c>
      <c r="I11" s="75"/>
      <c r="J11" s="93"/>
      <c r="K11" s="70">
        <v>10444</v>
      </c>
      <c r="L11" s="70">
        <v>10287</v>
      </c>
      <c r="M11" s="70">
        <f t="shared" si="0"/>
        <v>10287</v>
      </c>
      <c r="N11" s="47">
        <v>7</v>
      </c>
      <c r="O11" s="132">
        <f>IF(N11="","",VLOOKUP(N11,Points!$A$1:$B$90,2,FALSE))</f>
        <v>118</v>
      </c>
      <c r="P11" s="47">
        <v>9</v>
      </c>
      <c r="Q11" s="68">
        <f>IF(P11="","",VLOOKUP(P11,Points!$A$1:$B$90,2,FALSE))</f>
        <v>104</v>
      </c>
      <c r="R11" s="47">
        <f t="shared" si="1"/>
        <v>222</v>
      </c>
    </row>
    <row r="12" spans="1:18" ht="19.5" customHeight="1">
      <c r="A12" s="47">
        <v>9</v>
      </c>
      <c r="B12" s="112">
        <v>63</v>
      </c>
      <c r="C12" s="75" t="s">
        <v>41</v>
      </c>
      <c r="D12" s="73" t="s">
        <v>331</v>
      </c>
      <c r="E12" s="73" t="s">
        <v>332</v>
      </c>
      <c r="F12" s="79" t="s">
        <v>138</v>
      </c>
      <c r="G12" s="75">
        <v>1330033028</v>
      </c>
      <c r="H12" s="75" t="s">
        <v>38</v>
      </c>
      <c r="I12" s="75"/>
      <c r="J12" s="97"/>
      <c r="K12" s="71">
        <v>10393</v>
      </c>
      <c r="L12" s="71">
        <v>10428</v>
      </c>
      <c r="M12" s="70">
        <f t="shared" si="0"/>
        <v>10393</v>
      </c>
      <c r="N12" s="47">
        <v>9</v>
      </c>
      <c r="O12" s="132">
        <f>IF(N12="","",VLOOKUP(N12,Points!$A$1:$B$90,2,FALSE))</f>
        <v>104</v>
      </c>
      <c r="P12" s="56">
        <v>7</v>
      </c>
      <c r="Q12" s="68">
        <f>IF(P12="","",VLOOKUP(P12,Points!$A$1:$B$90,2,FALSE))</f>
        <v>118</v>
      </c>
      <c r="R12" s="47">
        <f t="shared" si="1"/>
        <v>222</v>
      </c>
    </row>
    <row r="13" spans="1:18" ht="19.5" customHeight="1">
      <c r="A13" s="47">
        <v>10</v>
      </c>
      <c r="B13" s="112">
        <v>39</v>
      </c>
      <c r="C13" s="75" t="s">
        <v>41</v>
      </c>
      <c r="D13" s="73" t="s">
        <v>302</v>
      </c>
      <c r="E13" s="73" t="s">
        <v>135</v>
      </c>
      <c r="F13" s="74" t="s">
        <v>83</v>
      </c>
      <c r="G13" s="75">
        <v>1330018149</v>
      </c>
      <c r="H13" s="75" t="s">
        <v>38</v>
      </c>
      <c r="I13" s="75"/>
      <c r="J13" s="93"/>
      <c r="K13" s="70">
        <v>10510</v>
      </c>
      <c r="L13" s="70">
        <v>10300</v>
      </c>
      <c r="M13" s="70">
        <f t="shared" si="0"/>
        <v>10300</v>
      </c>
      <c r="N13" s="47">
        <v>8</v>
      </c>
      <c r="O13" s="132">
        <f>IF(N13="","",VLOOKUP(N13,Points!$A$1:$B$90,2,FALSE))</f>
        <v>110</v>
      </c>
      <c r="P13" s="47">
        <v>11</v>
      </c>
      <c r="Q13" s="68">
        <f>IF(P13="","",VLOOKUP(P13,Points!$A$1:$B$90,2,FALSE))</f>
        <v>94</v>
      </c>
      <c r="R13" s="47">
        <f t="shared" si="1"/>
        <v>204</v>
      </c>
    </row>
    <row r="14" spans="1:18" ht="19.5" customHeight="1">
      <c r="A14" s="47">
        <v>11</v>
      </c>
      <c r="B14" s="112">
        <v>52</v>
      </c>
      <c r="C14" s="75" t="s">
        <v>41</v>
      </c>
      <c r="D14" s="73" t="s">
        <v>104</v>
      </c>
      <c r="E14" s="73" t="s">
        <v>317</v>
      </c>
      <c r="F14" s="74" t="s">
        <v>106</v>
      </c>
      <c r="G14" s="75">
        <v>1348098148</v>
      </c>
      <c r="H14" s="75" t="s">
        <v>66</v>
      </c>
      <c r="I14" s="75" t="s">
        <v>89</v>
      </c>
      <c r="J14" s="93"/>
      <c r="K14" s="70">
        <v>11012</v>
      </c>
      <c r="L14" s="70">
        <v>10622</v>
      </c>
      <c r="M14" s="70">
        <f t="shared" si="0"/>
        <v>10622</v>
      </c>
      <c r="N14" s="47">
        <v>12</v>
      </c>
      <c r="O14" s="132">
        <f>IF(N14="","",VLOOKUP(N14,Points!$A$1:$B$90,2,FALSE))</f>
        <v>90</v>
      </c>
      <c r="P14" s="47">
        <v>10</v>
      </c>
      <c r="Q14" s="68">
        <f>IF(P14="","",VLOOKUP(P14,Points!$A$1:$B$90,2,FALSE))</f>
        <v>98</v>
      </c>
      <c r="R14" s="47">
        <f t="shared" si="1"/>
        <v>188</v>
      </c>
    </row>
    <row r="15" spans="1:18" ht="19.5" customHeight="1">
      <c r="A15" s="47">
        <v>12</v>
      </c>
      <c r="B15" s="112">
        <v>1</v>
      </c>
      <c r="C15" s="75" t="s">
        <v>41</v>
      </c>
      <c r="D15" s="73" t="s">
        <v>243</v>
      </c>
      <c r="E15" s="73" t="s">
        <v>244</v>
      </c>
      <c r="F15" s="74" t="s">
        <v>30</v>
      </c>
      <c r="G15" s="75">
        <v>1330021190</v>
      </c>
      <c r="H15" s="75" t="s">
        <v>149</v>
      </c>
      <c r="I15" s="75" t="s">
        <v>150</v>
      </c>
      <c r="J15" s="93"/>
      <c r="K15" s="70">
        <v>10537</v>
      </c>
      <c r="L15" s="70">
        <v>10593</v>
      </c>
      <c r="M15" s="70">
        <f t="shared" si="0"/>
        <v>10537</v>
      </c>
      <c r="N15" s="47">
        <v>11</v>
      </c>
      <c r="O15" s="132">
        <f>IF(N15="","",VLOOKUP(N15,Points!$A$1:$B$90,2,FALSE))</f>
        <v>94</v>
      </c>
      <c r="P15" s="47">
        <v>15</v>
      </c>
      <c r="Q15" s="68">
        <f>IF(P15="","",VLOOKUP(P15,Points!$A$1:$B$90,2,FALSE))</f>
        <v>81</v>
      </c>
      <c r="R15" s="47">
        <f t="shared" si="1"/>
        <v>175</v>
      </c>
    </row>
    <row r="16" spans="1:18" ht="19.5" customHeight="1">
      <c r="A16" s="47">
        <v>13</v>
      </c>
      <c r="B16" s="112">
        <v>18</v>
      </c>
      <c r="C16" s="75" t="s">
        <v>41</v>
      </c>
      <c r="D16" s="73" t="s">
        <v>271</v>
      </c>
      <c r="E16" s="73" t="s">
        <v>272</v>
      </c>
      <c r="F16" s="74" t="s">
        <v>173</v>
      </c>
      <c r="G16" s="75">
        <v>1311006084</v>
      </c>
      <c r="H16" s="75" t="s">
        <v>66</v>
      </c>
      <c r="I16" s="75" t="s">
        <v>89</v>
      </c>
      <c r="J16" s="93"/>
      <c r="K16" s="70">
        <v>10909</v>
      </c>
      <c r="L16" s="70">
        <v>10765</v>
      </c>
      <c r="M16" s="70">
        <f t="shared" si="0"/>
        <v>10765</v>
      </c>
      <c r="N16" s="47">
        <v>14</v>
      </c>
      <c r="O16" s="132">
        <f>IF(N16="","",VLOOKUP(N16,Points!$A$1:$B$90,2,FALSE))</f>
        <v>84</v>
      </c>
      <c r="P16" s="47">
        <v>12</v>
      </c>
      <c r="Q16" s="68">
        <f>IF(P16="","",VLOOKUP(P16,Points!$A$1:$B$90,2,FALSE))</f>
        <v>90</v>
      </c>
      <c r="R16" s="47">
        <f t="shared" si="1"/>
        <v>174</v>
      </c>
    </row>
    <row r="17" spans="1:18" ht="19.5" customHeight="1" hidden="1">
      <c r="A17" s="47">
        <v>14</v>
      </c>
      <c r="B17" s="112">
        <v>14</v>
      </c>
      <c r="C17" s="75" t="s">
        <v>41</v>
      </c>
      <c r="D17" s="73" t="s">
        <v>264</v>
      </c>
      <c r="E17" s="73" t="s">
        <v>265</v>
      </c>
      <c r="F17" s="74" t="s">
        <v>46</v>
      </c>
      <c r="G17" s="75">
        <v>1330020320</v>
      </c>
      <c r="H17" s="75" t="s">
        <v>38</v>
      </c>
      <c r="I17" s="75"/>
      <c r="J17" s="93"/>
      <c r="K17" s="70"/>
      <c r="L17" s="70"/>
      <c r="M17" s="70">
        <f t="shared" si="0"/>
        <v>0</v>
      </c>
      <c r="N17" s="47">
        <v>14</v>
      </c>
      <c r="O17" s="132">
        <f>IF(N17="","",VLOOKUP(N17,Points!$A$1:$B$90,2,FALSE))</f>
        <v>84</v>
      </c>
      <c r="P17" s="47"/>
      <c r="Q17" s="68">
        <f>IF(P17="","",VLOOKUP(P17,Points!$A$1:$B$90,2,FALSE))</f>
      </c>
      <c r="R17" s="47">
        <f t="shared" si="1"/>
      </c>
    </row>
    <row r="18" spans="1:18" ht="19.5" customHeight="1">
      <c r="A18" s="47">
        <v>14</v>
      </c>
      <c r="B18" s="112">
        <v>16</v>
      </c>
      <c r="C18" s="75" t="s">
        <v>41</v>
      </c>
      <c r="D18" s="76" t="s">
        <v>267</v>
      </c>
      <c r="E18" s="76" t="s">
        <v>196</v>
      </c>
      <c r="F18" s="77" t="s">
        <v>268</v>
      </c>
      <c r="G18" s="78">
        <v>1366046082</v>
      </c>
      <c r="H18" s="75" t="s">
        <v>66</v>
      </c>
      <c r="I18" s="75"/>
      <c r="J18" s="93"/>
      <c r="K18" s="70">
        <v>11262</v>
      </c>
      <c r="L18" s="70">
        <v>11178</v>
      </c>
      <c r="M18" s="70">
        <f t="shared" si="0"/>
        <v>11178</v>
      </c>
      <c r="N18" s="47">
        <v>27</v>
      </c>
      <c r="O18" s="132">
        <f>IF(N18="","",VLOOKUP(N18,Points!$A$1:$B$90,2,FALSE))</f>
        <v>61</v>
      </c>
      <c r="P18" s="47">
        <v>8</v>
      </c>
      <c r="Q18" s="68">
        <f>IF(P18="","",VLOOKUP(P18,Points!$A$1:$B$90,2,FALSE))</f>
        <v>110</v>
      </c>
      <c r="R18" s="47">
        <f t="shared" si="1"/>
        <v>171</v>
      </c>
    </row>
    <row r="19" spans="1:18" ht="19.5" customHeight="1">
      <c r="A19" s="47">
        <v>15</v>
      </c>
      <c r="B19" s="112">
        <v>12</v>
      </c>
      <c r="C19" s="113" t="s">
        <v>34</v>
      </c>
      <c r="D19" s="114" t="s">
        <v>262</v>
      </c>
      <c r="E19" s="114" t="s">
        <v>255</v>
      </c>
      <c r="F19" s="115" t="s">
        <v>46</v>
      </c>
      <c r="G19" s="75">
        <v>1330020125</v>
      </c>
      <c r="H19" s="75" t="s">
        <v>38</v>
      </c>
      <c r="I19" s="75"/>
      <c r="J19" s="93"/>
      <c r="K19" s="70">
        <v>11194</v>
      </c>
      <c r="L19" s="70">
        <v>10810</v>
      </c>
      <c r="M19" s="70">
        <f t="shared" si="0"/>
        <v>10810</v>
      </c>
      <c r="N19" s="47">
        <v>17</v>
      </c>
      <c r="O19" s="132">
        <f>IF(N19="","",VLOOKUP(N19,Points!$A$1:$B$90,2,FALSE))</f>
        <v>76</v>
      </c>
      <c r="P19" s="47">
        <v>14</v>
      </c>
      <c r="Q19" s="68">
        <f>IF(P19="","",VLOOKUP(P19,Points!$A$1:$B$90,2,FALSE))</f>
        <v>84</v>
      </c>
      <c r="R19" s="47">
        <f t="shared" si="1"/>
        <v>160</v>
      </c>
    </row>
    <row r="20" spans="1:18" ht="19.5" customHeight="1">
      <c r="A20" s="47">
        <v>16</v>
      </c>
      <c r="B20" s="112">
        <v>2</v>
      </c>
      <c r="C20" s="75" t="s">
        <v>41</v>
      </c>
      <c r="D20" s="73" t="s">
        <v>245</v>
      </c>
      <c r="E20" s="73" t="s">
        <v>45</v>
      </c>
      <c r="F20" s="74" t="s">
        <v>30</v>
      </c>
      <c r="G20" s="75">
        <v>1330021075</v>
      </c>
      <c r="H20" s="75" t="s">
        <v>149</v>
      </c>
      <c r="I20" s="75" t="s">
        <v>150</v>
      </c>
      <c r="J20" s="93"/>
      <c r="K20" s="70">
        <v>10781</v>
      </c>
      <c r="L20" s="70">
        <v>10800</v>
      </c>
      <c r="M20" s="70">
        <f t="shared" si="0"/>
        <v>10781</v>
      </c>
      <c r="N20" s="47">
        <v>15</v>
      </c>
      <c r="O20" s="132">
        <f>IF(N20="","",VLOOKUP(N20,Points!$A$1:$B$90,2,FALSE))</f>
        <v>81</v>
      </c>
      <c r="P20" s="47">
        <v>22</v>
      </c>
      <c r="Q20" s="68">
        <f>IF(P20="","",VLOOKUP(P20,Points!$A$1:$B$90,2,FALSE))</f>
        <v>66</v>
      </c>
      <c r="R20" s="47">
        <f t="shared" si="1"/>
        <v>147</v>
      </c>
    </row>
    <row r="21" spans="1:18" ht="19.5" customHeight="1">
      <c r="A21" s="47">
        <v>17</v>
      </c>
      <c r="B21" s="112">
        <v>23</v>
      </c>
      <c r="C21" s="113" t="s">
        <v>34</v>
      </c>
      <c r="D21" s="114" t="s">
        <v>279</v>
      </c>
      <c r="E21" s="114" t="s">
        <v>280</v>
      </c>
      <c r="F21" s="115" t="s">
        <v>182</v>
      </c>
      <c r="G21" s="75">
        <v>1366046033</v>
      </c>
      <c r="H21" s="75" t="s">
        <v>66</v>
      </c>
      <c r="I21" s="75"/>
      <c r="J21" s="93"/>
      <c r="K21" s="70">
        <v>11215</v>
      </c>
      <c r="L21" s="70">
        <v>10863</v>
      </c>
      <c r="M21" s="70">
        <f t="shared" si="0"/>
        <v>10863</v>
      </c>
      <c r="N21" s="47">
        <v>20</v>
      </c>
      <c r="O21" s="132">
        <f>IF(N21="","",VLOOKUP(N21,Points!$A$1:$B$90,2,FALSE))</f>
        <v>70</v>
      </c>
      <c r="P21" s="47">
        <v>17</v>
      </c>
      <c r="Q21" s="68">
        <f>IF(P21="","",VLOOKUP(P21,Points!$A$1:$B$90,2,FALSE))</f>
        <v>76</v>
      </c>
      <c r="R21" s="47">
        <f t="shared" si="1"/>
        <v>146</v>
      </c>
    </row>
    <row r="22" spans="1:18" s="8" customFormat="1" ht="19.5" customHeight="1">
      <c r="A22" s="47">
        <v>18</v>
      </c>
      <c r="B22" s="112">
        <v>6</v>
      </c>
      <c r="C22" s="75" t="s">
        <v>41</v>
      </c>
      <c r="D22" s="73" t="s">
        <v>251</v>
      </c>
      <c r="E22" s="73" t="s">
        <v>252</v>
      </c>
      <c r="F22" s="74" t="s">
        <v>225</v>
      </c>
      <c r="G22" s="75">
        <v>1348101225</v>
      </c>
      <c r="H22" s="75" t="s">
        <v>153</v>
      </c>
      <c r="I22" s="75" t="s">
        <v>89</v>
      </c>
      <c r="J22" s="93"/>
      <c r="K22" s="70">
        <v>10913</v>
      </c>
      <c r="L22" s="70">
        <v>10825</v>
      </c>
      <c r="M22" s="70">
        <f t="shared" si="0"/>
        <v>10825</v>
      </c>
      <c r="N22" s="47">
        <v>18</v>
      </c>
      <c r="O22" s="132">
        <f>IF(N22="","",VLOOKUP(N22,Points!$A$1:$B$90,2,FALSE))</f>
        <v>74</v>
      </c>
      <c r="P22" s="47">
        <v>24</v>
      </c>
      <c r="Q22" s="68">
        <f>IF(P22="","",VLOOKUP(P22,Points!$A$1:$B$90,2,FALSE))</f>
        <v>64</v>
      </c>
      <c r="R22" s="47">
        <f t="shared" si="1"/>
        <v>138</v>
      </c>
    </row>
    <row r="23" spans="1:18" ht="19.5" customHeight="1">
      <c r="A23" s="47">
        <v>19</v>
      </c>
      <c r="B23" s="112">
        <v>56</v>
      </c>
      <c r="C23" s="75" t="s">
        <v>41</v>
      </c>
      <c r="D23" s="73" t="s">
        <v>113</v>
      </c>
      <c r="E23" s="73" t="s">
        <v>320</v>
      </c>
      <c r="F23" s="74" t="s">
        <v>214</v>
      </c>
      <c r="G23" s="75">
        <v>1330038093</v>
      </c>
      <c r="H23" s="75" t="s">
        <v>38</v>
      </c>
      <c r="I23" s="93"/>
      <c r="J23" s="93"/>
      <c r="K23" s="70">
        <v>10629</v>
      </c>
      <c r="L23" s="70">
        <v>10653</v>
      </c>
      <c r="M23" s="70">
        <f t="shared" si="0"/>
        <v>10629</v>
      </c>
      <c r="N23" s="47">
        <v>13</v>
      </c>
      <c r="O23" s="132">
        <f>IF(N23="","",VLOOKUP(N23,Points!$A$1:$B$90,2,FALSE))</f>
        <v>87</v>
      </c>
      <c r="P23" s="47">
        <v>38</v>
      </c>
      <c r="Q23" s="68">
        <f>IF(P23="","",VLOOKUP(P23,Points!$A$1:$B$90,2,FALSE))</f>
        <v>50</v>
      </c>
      <c r="R23" s="47">
        <f t="shared" si="1"/>
        <v>137</v>
      </c>
    </row>
    <row r="24" spans="1:18" ht="19.5" customHeight="1">
      <c r="A24" s="47">
        <v>20</v>
      </c>
      <c r="B24" s="112">
        <v>59</v>
      </c>
      <c r="C24" s="75" t="s">
        <v>41</v>
      </c>
      <c r="D24" s="73" t="s">
        <v>325</v>
      </c>
      <c r="E24" s="73" t="s">
        <v>326</v>
      </c>
      <c r="F24" s="74" t="s">
        <v>327</v>
      </c>
      <c r="G24" s="75">
        <v>1334096036</v>
      </c>
      <c r="H24" s="75" t="s">
        <v>66</v>
      </c>
      <c r="I24" s="93"/>
      <c r="J24" s="93"/>
      <c r="K24" s="70">
        <v>11075</v>
      </c>
      <c r="L24" s="70">
        <v>10800</v>
      </c>
      <c r="M24" s="70">
        <f t="shared" si="0"/>
        <v>10800</v>
      </c>
      <c r="N24" s="47">
        <v>16</v>
      </c>
      <c r="O24" s="132">
        <f>IF(N24="","",VLOOKUP(N24,Points!$A$1:$B$90,2,FALSE))</f>
        <v>78</v>
      </c>
      <c r="P24" s="47">
        <v>35</v>
      </c>
      <c r="Q24" s="68">
        <f>IF(P24="","",VLOOKUP(P24,Points!$A$1:$B$90,2,FALSE))</f>
        <v>53</v>
      </c>
      <c r="R24" s="47">
        <f t="shared" si="1"/>
        <v>131</v>
      </c>
    </row>
    <row r="25" spans="1:18" ht="19.5" customHeight="1">
      <c r="A25" s="47">
        <v>21</v>
      </c>
      <c r="B25" s="112">
        <v>22</v>
      </c>
      <c r="C25" s="113" t="s">
        <v>34</v>
      </c>
      <c r="D25" s="114" t="s">
        <v>277</v>
      </c>
      <c r="E25" s="114" t="s">
        <v>278</v>
      </c>
      <c r="F25" s="115" t="s">
        <v>182</v>
      </c>
      <c r="G25" s="75">
        <v>1366046108</v>
      </c>
      <c r="H25" s="75" t="s">
        <v>66</v>
      </c>
      <c r="I25" s="75"/>
      <c r="J25" s="93"/>
      <c r="K25" s="70">
        <v>11483</v>
      </c>
      <c r="L25" s="70">
        <v>11138</v>
      </c>
      <c r="M25" s="70">
        <f t="shared" si="0"/>
        <v>11138</v>
      </c>
      <c r="N25" s="47">
        <v>26</v>
      </c>
      <c r="O25" s="132">
        <f>IF(N25="","",VLOOKUP(N25,Points!$A$1:$B$90,2,FALSE))</f>
        <v>62</v>
      </c>
      <c r="P25" s="47">
        <v>21</v>
      </c>
      <c r="Q25" s="68">
        <f>IF(P25="","",VLOOKUP(P25,Points!$A$1:$B$90,2,FALSE))</f>
        <v>68</v>
      </c>
      <c r="R25" s="47">
        <f t="shared" si="1"/>
        <v>130</v>
      </c>
    </row>
    <row r="26" spans="1:18" ht="19.5" customHeight="1">
      <c r="A26" s="47">
        <v>22</v>
      </c>
      <c r="B26" s="112">
        <v>8</v>
      </c>
      <c r="C26" s="113" t="s">
        <v>34</v>
      </c>
      <c r="D26" s="157" t="s">
        <v>338</v>
      </c>
      <c r="E26" s="114" t="s">
        <v>255</v>
      </c>
      <c r="F26" s="115" t="s">
        <v>37</v>
      </c>
      <c r="G26" s="75">
        <v>1334091111</v>
      </c>
      <c r="H26" s="75" t="s">
        <v>38</v>
      </c>
      <c r="I26" s="75"/>
      <c r="J26" s="93"/>
      <c r="K26" s="70">
        <v>12316</v>
      </c>
      <c r="L26" s="70">
        <v>11110</v>
      </c>
      <c r="M26" s="70">
        <f t="shared" si="0"/>
        <v>11110</v>
      </c>
      <c r="N26" s="47">
        <v>24</v>
      </c>
      <c r="O26" s="132">
        <f>IF(N26="","",VLOOKUP(N26,Points!$A$1:$B$90,2,FALSE))</f>
        <v>64</v>
      </c>
      <c r="P26" s="47">
        <v>23</v>
      </c>
      <c r="Q26" s="68">
        <f>IF(P26="","",VLOOKUP(P26,Points!$A$1:$B$90,2,FALSE))</f>
        <v>65</v>
      </c>
      <c r="R26" s="47">
        <f t="shared" si="1"/>
        <v>129</v>
      </c>
    </row>
    <row r="27" spans="1:18" ht="19.5" customHeight="1" hidden="1">
      <c r="A27" s="47">
        <v>23</v>
      </c>
      <c r="B27" s="112">
        <v>24</v>
      </c>
      <c r="C27" s="75"/>
      <c r="D27" s="73"/>
      <c r="E27" s="73"/>
      <c r="F27" s="74"/>
      <c r="G27" s="75"/>
      <c r="H27" s="75"/>
      <c r="I27" s="75"/>
      <c r="J27" s="93"/>
      <c r="K27" s="70"/>
      <c r="L27" s="70"/>
      <c r="M27" s="70"/>
      <c r="N27" s="47">
        <v>24</v>
      </c>
      <c r="O27" s="132"/>
      <c r="P27" s="47"/>
      <c r="Q27" s="68"/>
      <c r="R27" s="47"/>
    </row>
    <row r="28" spans="1:18" ht="19.5" customHeight="1">
      <c r="A28" s="47">
        <v>23</v>
      </c>
      <c r="B28" s="112">
        <v>31</v>
      </c>
      <c r="C28" s="75" t="s">
        <v>41</v>
      </c>
      <c r="D28" s="73" t="s">
        <v>292</v>
      </c>
      <c r="E28" s="73" t="s">
        <v>111</v>
      </c>
      <c r="F28" s="74" t="s">
        <v>65</v>
      </c>
      <c r="G28" s="75">
        <v>1334080200</v>
      </c>
      <c r="H28" s="75" t="s">
        <v>66</v>
      </c>
      <c r="I28" s="75"/>
      <c r="J28" s="93"/>
      <c r="K28" s="70">
        <v>11541</v>
      </c>
      <c r="L28" s="70">
        <v>11278</v>
      </c>
      <c r="M28" s="70">
        <f aca="true" t="shared" si="2" ref="M28:M67">MIN(K28,L28)</f>
        <v>11278</v>
      </c>
      <c r="N28" s="47">
        <v>34</v>
      </c>
      <c r="O28" s="132">
        <f>IF(N28="","",VLOOKUP(N28,Points!$A$1:$B$90,2,FALSE))</f>
        <v>54</v>
      </c>
      <c r="P28" s="47">
        <v>18</v>
      </c>
      <c r="Q28" s="68">
        <f>IF(P28="","",VLOOKUP(P28,Points!$A$1:$B$90,2,FALSE))</f>
        <v>74</v>
      </c>
      <c r="R28" s="47">
        <f aca="true" t="shared" si="3" ref="R28:R68">IF(Q28="","",O28+Q28)</f>
        <v>128</v>
      </c>
    </row>
    <row r="29" spans="1:18" ht="19.5" customHeight="1">
      <c r="A29" s="47">
        <v>24</v>
      </c>
      <c r="B29" s="112">
        <v>57</v>
      </c>
      <c r="C29" s="75" t="s">
        <v>41</v>
      </c>
      <c r="D29" s="73" t="s">
        <v>321</v>
      </c>
      <c r="E29" s="73" t="s">
        <v>72</v>
      </c>
      <c r="F29" s="74" t="s">
        <v>322</v>
      </c>
      <c r="G29" s="75">
        <v>1334093031</v>
      </c>
      <c r="H29" s="75" t="s">
        <v>226</v>
      </c>
      <c r="I29" s="93"/>
      <c r="J29" s="93"/>
      <c r="K29" s="70">
        <v>11344</v>
      </c>
      <c r="L29" s="70">
        <v>11275</v>
      </c>
      <c r="M29" s="70">
        <f t="shared" si="2"/>
        <v>11275</v>
      </c>
      <c r="N29" s="47">
        <v>33</v>
      </c>
      <c r="O29" s="132">
        <f>IF(N29="","",VLOOKUP(N29,Points!$A$1:$B$90,2,FALSE))</f>
        <v>55</v>
      </c>
      <c r="P29" s="47">
        <v>19</v>
      </c>
      <c r="Q29" s="68">
        <f>IF(P29="","",VLOOKUP(P29,Points!$A$1:$B$90,2,FALSE))</f>
        <v>72</v>
      </c>
      <c r="R29" s="47">
        <f t="shared" si="3"/>
        <v>127</v>
      </c>
    </row>
    <row r="30" spans="1:18" ht="19.5" customHeight="1">
      <c r="A30" s="47">
        <v>25</v>
      </c>
      <c r="B30" s="112">
        <v>46</v>
      </c>
      <c r="C30" s="75" t="s">
        <v>41</v>
      </c>
      <c r="D30" s="73" t="s">
        <v>245</v>
      </c>
      <c r="E30" s="73" t="s">
        <v>111</v>
      </c>
      <c r="F30" s="74" t="s">
        <v>83</v>
      </c>
      <c r="G30" s="75">
        <v>1330018445</v>
      </c>
      <c r="H30" s="75" t="s">
        <v>38</v>
      </c>
      <c r="I30" s="93"/>
      <c r="J30" s="93"/>
      <c r="K30" s="70">
        <v>11700</v>
      </c>
      <c r="L30" s="70">
        <v>11096</v>
      </c>
      <c r="M30" s="70">
        <f t="shared" si="2"/>
        <v>11096</v>
      </c>
      <c r="N30" s="47">
        <v>23</v>
      </c>
      <c r="O30" s="132">
        <f>IF(N30="","",VLOOKUP(N30,Points!$A$1:$B$90,2,FALSE))</f>
        <v>65</v>
      </c>
      <c r="P30" s="47">
        <v>27</v>
      </c>
      <c r="Q30" s="68">
        <f>IF(P30="","",VLOOKUP(P30,Points!$A$1:$B$90,2,FALSE))</f>
        <v>61</v>
      </c>
      <c r="R30" s="47">
        <f t="shared" si="3"/>
        <v>126</v>
      </c>
    </row>
    <row r="31" spans="1:18" ht="19.5" customHeight="1">
      <c r="A31" s="47">
        <v>26</v>
      </c>
      <c r="B31" s="112">
        <v>32</v>
      </c>
      <c r="C31" s="75" t="s">
        <v>41</v>
      </c>
      <c r="D31" s="73" t="s">
        <v>292</v>
      </c>
      <c r="E31" s="73" t="s">
        <v>293</v>
      </c>
      <c r="F31" s="74" t="s">
        <v>65</v>
      </c>
      <c r="G31" s="75">
        <v>1334080211</v>
      </c>
      <c r="H31" s="75" t="s">
        <v>66</v>
      </c>
      <c r="I31" s="75"/>
      <c r="J31" s="93"/>
      <c r="K31" s="70">
        <v>11788</v>
      </c>
      <c r="L31" s="70">
        <v>11631</v>
      </c>
      <c r="M31" s="70">
        <f t="shared" si="2"/>
        <v>11631</v>
      </c>
      <c r="N31" s="47">
        <v>45</v>
      </c>
      <c r="O31" s="132">
        <f>IF(N31="","",VLOOKUP(N31,Points!$A$1:$B$90,2,FALSE))</f>
        <v>43</v>
      </c>
      <c r="P31" s="47">
        <v>16</v>
      </c>
      <c r="Q31" s="68">
        <f>IF(P31="","",VLOOKUP(P31,Points!$A$1:$B$90,2,FALSE))</f>
        <v>78</v>
      </c>
      <c r="R31" s="47">
        <f t="shared" si="3"/>
        <v>121</v>
      </c>
    </row>
    <row r="32" spans="1:18" ht="19.5" customHeight="1">
      <c r="A32" s="47">
        <v>27</v>
      </c>
      <c r="B32" s="112">
        <v>54</v>
      </c>
      <c r="C32" s="75" t="s">
        <v>41</v>
      </c>
      <c r="D32" s="73" t="s">
        <v>210</v>
      </c>
      <c r="E32" s="73" t="s">
        <v>244</v>
      </c>
      <c r="F32" s="74" t="s">
        <v>106</v>
      </c>
      <c r="G32" s="75">
        <v>1348098113</v>
      </c>
      <c r="H32" s="75" t="s">
        <v>66</v>
      </c>
      <c r="I32" s="75" t="s">
        <v>89</v>
      </c>
      <c r="J32" s="93"/>
      <c r="K32" s="70">
        <v>11587</v>
      </c>
      <c r="L32" s="70">
        <v>11191</v>
      </c>
      <c r="M32" s="70">
        <f t="shared" si="2"/>
        <v>11191</v>
      </c>
      <c r="N32" s="47">
        <v>28</v>
      </c>
      <c r="O32" s="132">
        <f>IF(N32="","",VLOOKUP(N32,Points!$A$1:$B$90,2,FALSE))</f>
        <v>60</v>
      </c>
      <c r="P32" s="47">
        <v>28</v>
      </c>
      <c r="Q32" s="68">
        <f>IF(P32="","",VLOOKUP(P32,Points!$A$1:$B$90,2,FALSE))</f>
        <v>60</v>
      </c>
      <c r="R32" s="47">
        <f t="shared" si="3"/>
        <v>120</v>
      </c>
    </row>
    <row r="33" spans="1:18" ht="19.5" customHeight="1">
      <c r="A33" s="47">
        <v>28</v>
      </c>
      <c r="B33" s="112">
        <v>65</v>
      </c>
      <c r="C33" s="75" t="s">
        <v>41</v>
      </c>
      <c r="D33" s="73" t="s">
        <v>183</v>
      </c>
      <c r="E33" s="73" t="s">
        <v>184</v>
      </c>
      <c r="F33" s="74" t="s">
        <v>177</v>
      </c>
      <c r="G33" s="75">
        <v>1334069270</v>
      </c>
      <c r="H33" s="75" t="s">
        <v>38</v>
      </c>
      <c r="I33" s="75"/>
      <c r="J33" s="93"/>
      <c r="K33" s="71">
        <v>12084</v>
      </c>
      <c r="L33" s="71">
        <v>11363</v>
      </c>
      <c r="M33" s="70">
        <f t="shared" si="2"/>
        <v>11363</v>
      </c>
      <c r="N33" s="47">
        <v>38</v>
      </c>
      <c r="O33" s="132">
        <f>IF(N33="","",VLOOKUP(N33,Points!$A$1:$B$90,2,FALSE))</f>
        <v>50</v>
      </c>
      <c r="P33" s="56">
        <v>20</v>
      </c>
      <c r="Q33" s="68">
        <f>IF(P33="","",VLOOKUP(P33,Points!$A$1:$B$90,2,FALSE))</f>
        <v>70</v>
      </c>
      <c r="R33" s="47">
        <f t="shared" si="3"/>
        <v>120</v>
      </c>
    </row>
    <row r="34" spans="1:18" ht="19.5" customHeight="1">
      <c r="A34" s="47">
        <v>29</v>
      </c>
      <c r="B34" s="112">
        <v>55</v>
      </c>
      <c r="C34" s="75" t="s">
        <v>41</v>
      </c>
      <c r="D34" s="73" t="s">
        <v>319</v>
      </c>
      <c r="E34" s="73" t="s">
        <v>236</v>
      </c>
      <c r="F34" s="74" t="s">
        <v>106</v>
      </c>
      <c r="G34" s="75">
        <v>1348098009</v>
      </c>
      <c r="H34" s="75" t="s">
        <v>66</v>
      </c>
      <c r="I34" s="75" t="s">
        <v>89</v>
      </c>
      <c r="J34" s="93"/>
      <c r="K34" s="70">
        <v>11262</v>
      </c>
      <c r="L34" s="70">
        <v>10959</v>
      </c>
      <c r="M34" s="70">
        <f t="shared" si="2"/>
        <v>10959</v>
      </c>
      <c r="N34" s="47">
        <v>21</v>
      </c>
      <c r="O34" s="132">
        <f>IF(N34="","",VLOOKUP(N34,Points!$A$1:$B$90,2,FALSE))</f>
        <v>68</v>
      </c>
      <c r="P34" s="47">
        <v>37</v>
      </c>
      <c r="Q34" s="68">
        <f>IF(P34="","",VLOOKUP(P34,Points!$A$1:$B$90,2,FALSE))</f>
        <v>51</v>
      </c>
      <c r="R34" s="47">
        <f t="shared" si="3"/>
        <v>119</v>
      </c>
    </row>
    <row r="35" spans="1:18" ht="19.5" customHeight="1">
      <c r="A35" s="47">
        <v>30</v>
      </c>
      <c r="B35" s="112">
        <v>11</v>
      </c>
      <c r="C35" s="75" t="s">
        <v>41</v>
      </c>
      <c r="D35" s="73" t="s">
        <v>260</v>
      </c>
      <c r="E35" s="73" t="s">
        <v>261</v>
      </c>
      <c r="F35" s="74" t="s">
        <v>37</v>
      </c>
      <c r="G35" s="75">
        <v>1334091168</v>
      </c>
      <c r="H35" s="75" t="s">
        <v>38</v>
      </c>
      <c r="I35" s="75"/>
      <c r="J35" s="93"/>
      <c r="K35" s="70">
        <v>10962</v>
      </c>
      <c r="L35" s="70">
        <v>10991</v>
      </c>
      <c r="M35" s="70">
        <f t="shared" si="2"/>
        <v>10962</v>
      </c>
      <c r="N35" s="47">
        <v>22</v>
      </c>
      <c r="O35" s="132">
        <f>IF(N35="","",VLOOKUP(N35,Points!$A$1:$B$90,2,FALSE))</f>
        <v>66</v>
      </c>
      <c r="P35" s="47">
        <v>36</v>
      </c>
      <c r="Q35" s="68">
        <f>IF(P35="","",VLOOKUP(P35,Points!$A$1:$B$90,2,FALSE))</f>
        <v>52</v>
      </c>
      <c r="R35" s="47">
        <f t="shared" si="3"/>
        <v>118</v>
      </c>
    </row>
    <row r="36" spans="1:18" ht="19.5" customHeight="1">
      <c r="A36" s="47">
        <v>31</v>
      </c>
      <c r="B36" s="112">
        <v>21</v>
      </c>
      <c r="C36" s="75" t="s">
        <v>41</v>
      </c>
      <c r="D36" s="73" t="s">
        <v>276</v>
      </c>
      <c r="E36" s="73" t="s">
        <v>122</v>
      </c>
      <c r="F36" s="74" t="s">
        <v>182</v>
      </c>
      <c r="G36" s="75">
        <v>1366046009</v>
      </c>
      <c r="H36" s="75" t="s">
        <v>66</v>
      </c>
      <c r="I36" s="75"/>
      <c r="J36" s="93"/>
      <c r="K36" s="70">
        <v>11259</v>
      </c>
      <c r="L36" s="70">
        <v>11406</v>
      </c>
      <c r="M36" s="70">
        <f t="shared" si="2"/>
        <v>11259</v>
      </c>
      <c r="N36" s="47">
        <v>32</v>
      </c>
      <c r="O36" s="132">
        <f>IF(N36="","",VLOOKUP(N36,Points!$A$1:$B$90,2,FALSE))</f>
        <v>56</v>
      </c>
      <c r="P36" s="47">
        <v>29</v>
      </c>
      <c r="Q36" s="68">
        <f>IF(P36="","",VLOOKUP(P36,Points!$A$1:$B$90,2,FALSE))</f>
        <v>59</v>
      </c>
      <c r="R36" s="47">
        <f t="shared" si="3"/>
        <v>115</v>
      </c>
    </row>
    <row r="37" spans="1:18" ht="19.5" customHeight="1">
      <c r="A37" s="47">
        <v>32</v>
      </c>
      <c r="B37" s="112">
        <v>62</v>
      </c>
      <c r="C37" s="75" t="s">
        <v>41</v>
      </c>
      <c r="D37" s="73" t="s">
        <v>136</v>
      </c>
      <c r="E37" s="73" t="s">
        <v>62</v>
      </c>
      <c r="F37" s="79" t="s">
        <v>138</v>
      </c>
      <c r="G37" s="75">
        <v>1330033018</v>
      </c>
      <c r="H37" s="75" t="s">
        <v>38</v>
      </c>
      <c r="I37" s="93"/>
      <c r="J37" s="93"/>
      <c r="K37" s="70">
        <v>11919</v>
      </c>
      <c r="L37" s="70">
        <v>11294</v>
      </c>
      <c r="M37" s="70">
        <f t="shared" si="2"/>
        <v>11294</v>
      </c>
      <c r="N37" s="47">
        <v>35</v>
      </c>
      <c r="O37" s="132">
        <f>IF(N37="","",VLOOKUP(N37,Points!$A$1:$B$90,2,FALSE))</f>
        <v>53</v>
      </c>
      <c r="P37" s="47">
        <v>26</v>
      </c>
      <c r="Q37" s="68">
        <f>IF(P37="","",VLOOKUP(P37,Points!$A$1:$B$90,2,FALSE))</f>
        <v>62</v>
      </c>
      <c r="R37" s="47">
        <f t="shared" si="3"/>
        <v>115</v>
      </c>
    </row>
    <row r="38" spans="1:18" ht="19.5" customHeight="1">
      <c r="A38" s="47">
        <v>33</v>
      </c>
      <c r="B38" s="112">
        <v>33</v>
      </c>
      <c r="C38" s="75" t="s">
        <v>41</v>
      </c>
      <c r="D38" s="73" t="s">
        <v>294</v>
      </c>
      <c r="E38" s="73" t="s">
        <v>295</v>
      </c>
      <c r="F38" s="74" t="s">
        <v>65</v>
      </c>
      <c r="G38" s="75">
        <v>1334080113</v>
      </c>
      <c r="H38" s="75" t="s">
        <v>66</v>
      </c>
      <c r="I38" s="75"/>
      <c r="J38" s="93"/>
      <c r="K38" s="70">
        <v>11379</v>
      </c>
      <c r="L38" s="70">
        <v>11234</v>
      </c>
      <c r="M38" s="70">
        <f t="shared" si="2"/>
        <v>11234</v>
      </c>
      <c r="N38" s="47">
        <v>30</v>
      </c>
      <c r="O38" s="132">
        <f>IF(N38="","",VLOOKUP(N38,Points!$A$1:$B$90,2,FALSE))</f>
        <v>58</v>
      </c>
      <c r="P38" s="47">
        <v>32</v>
      </c>
      <c r="Q38" s="68">
        <f>IF(P38="","",VLOOKUP(P38,Points!$A$1:$B$90,2,FALSE))</f>
        <v>56</v>
      </c>
      <c r="R38" s="47">
        <f t="shared" si="3"/>
        <v>114</v>
      </c>
    </row>
    <row r="39" spans="1:18" s="4" customFormat="1" ht="19.5" customHeight="1">
      <c r="A39" s="47">
        <v>34</v>
      </c>
      <c r="B39" s="112">
        <v>64</v>
      </c>
      <c r="C39" s="75" t="s">
        <v>41</v>
      </c>
      <c r="D39" s="73" t="s">
        <v>424</v>
      </c>
      <c r="E39" s="73" t="s">
        <v>219</v>
      </c>
      <c r="F39" s="74" t="s">
        <v>30</v>
      </c>
      <c r="G39" s="75"/>
      <c r="H39" s="75" t="s">
        <v>38</v>
      </c>
      <c r="I39" s="93" t="s">
        <v>150</v>
      </c>
      <c r="J39" s="93"/>
      <c r="K39" s="71">
        <v>11040</v>
      </c>
      <c r="L39" s="71">
        <v>10825</v>
      </c>
      <c r="M39" s="70">
        <f t="shared" si="2"/>
        <v>10825</v>
      </c>
      <c r="N39" s="47">
        <v>18</v>
      </c>
      <c r="O39" s="132">
        <f>IF(N39="","",VLOOKUP(N39,Points!$A$1:$B$90,2,FALSE))</f>
        <v>74</v>
      </c>
      <c r="P39" s="56">
        <v>49</v>
      </c>
      <c r="Q39" s="68">
        <f>IF(P39="","",VLOOKUP(P39,Points!$A$1:$B$90,2,FALSE))</f>
        <v>39</v>
      </c>
      <c r="R39" s="47">
        <f t="shared" si="3"/>
        <v>113</v>
      </c>
    </row>
    <row r="40" spans="1:18" s="4" customFormat="1" ht="19.5" customHeight="1" hidden="1">
      <c r="A40" s="47">
        <v>36</v>
      </c>
      <c r="B40" s="112">
        <v>37</v>
      </c>
      <c r="C40" s="75" t="s">
        <v>41</v>
      </c>
      <c r="D40" s="73" t="s">
        <v>300</v>
      </c>
      <c r="E40" s="73" t="s">
        <v>95</v>
      </c>
      <c r="F40" s="74" t="s">
        <v>83</v>
      </c>
      <c r="G40" s="75">
        <v>1330018080</v>
      </c>
      <c r="H40" s="75" t="s">
        <v>38</v>
      </c>
      <c r="I40" s="75"/>
      <c r="J40" s="94"/>
      <c r="K40" s="70"/>
      <c r="L40" s="70"/>
      <c r="M40" s="70">
        <f t="shared" si="2"/>
        <v>0</v>
      </c>
      <c r="N40" s="47">
        <v>37</v>
      </c>
      <c r="O40" s="132">
        <f>IF(N40="","",VLOOKUP(N40,Points!$A$1:$B$90,2,FALSE))</f>
        <v>51</v>
      </c>
      <c r="P40" s="47"/>
      <c r="Q40" s="68">
        <f>IF(P40="","",VLOOKUP(P40,Points!$A$1:$B$90,2,FALSE))</f>
      </c>
      <c r="R40" s="47">
        <f t="shared" si="3"/>
      </c>
    </row>
    <row r="41" spans="1:18" s="4" customFormat="1" ht="19.5" customHeight="1">
      <c r="A41" s="47">
        <v>35</v>
      </c>
      <c r="B41" s="112">
        <v>60</v>
      </c>
      <c r="C41" s="75" t="s">
        <v>41</v>
      </c>
      <c r="D41" s="73" t="s">
        <v>328</v>
      </c>
      <c r="E41" s="73" t="s">
        <v>329</v>
      </c>
      <c r="F41" s="107" t="s">
        <v>439</v>
      </c>
      <c r="G41" s="75">
        <v>1334096092</v>
      </c>
      <c r="H41" s="75" t="s">
        <v>66</v>
      </c>
      <c r="I41" s="93"/>
      <c r="J41" s="93"/>
      <c r="K41" s="70">
        <v>11134</v>
      </c>
      <c r="L41" s="70">
        <v>11193</v>
      </c>
      <c r="M41" s="70">
        <f t="shared" si="2"/>
        <v>11134</v>
      </c>
      <c r="N41" s="47">
        <v>25</v>
      </c>
      <c r="O41" s="132">
        <f>IF(N41="","",VLOOKUP(N41,Points!$A$1:$B$90,2,FALSE))</f>
        <v>63</v>
      </c>
      <c r="P41" s="47">
        <v>39</v>
      </c>
      <c r="Q41" s="68">
        <f>IF(P41="","",VLOOKUP(P41,Points!$A$1:$B$90,2,FALSE))</f>
        <v>49</v>
      </c>
      <c r="R41" s="47">
        <f t="shared" si="3"/>
        <v>112</v>
      </c>
    </row>
    <row r="42" spans="1:18" s="4" customFormat="1" ht="19.5" customHeight="1">
      <c r="A42" s="47">
        <v>36</v>
      </c>
      <c r="B42" s="112">
        <v>48</v>
      </c>
      <c r="C42" s="75" t="s">
        <v>41</v>
      </c>
      <c r="D42" s="73" t="s">
        <v>310</v>
      </c>
      <c r="E42" s="73" t="s">
        <v>311</v>
      </c>
      <c r="F42" s="74" t="s">
        <v>106</v>
      </c>
      <c r="G42" s="75">
        <v>1348098016</v>
      </c>
      <c r="H42" s="75" t="s">
        <v>66</v>
      </c>
      <c r="I42" s="75" t="s">
        <v>89</v>
      </c>
      <c r="J42" s="93"/>
      <c r="K42" s="70">
        <v>11260</v>
      </c>
      <c r="L42" s="70">
        <v>11243</v>
      </c>
      <c r="M42" s="70">
        <f t="shared" si="2"/>
        <v>11243</v>
      </c>
      <c r="N42" s="47">
        <v>31</v>
      </c>
      <c r="O42" s="132">
        <f>IF(N42="","",VLOOKUP(N42,Points!$A$1:$B$90,2,FALSE))</f>
        <v>57</v>
      </c>
      <c r="P42" s="47">
        <v>34</v>
      </c>
      <c r="Q42" s="68">
        <f>IF(P42="","",VLOOKUP(P42,Points!$A$1:$B$90,2,FALSE))</f>
        <v>54</v>
      </c>
      <c r="R42" s="47">
        <f t="shared" si="3"/>
        <v>111</v>
      </c>
    </row>
    <row r="43" spans="1:18" s="4" customFormat="1" ht="19.5" customHeight="1">
      <c r="A43" s="47">
        <v>37</v>
      </c>
      <c r="B43" s="112">
        <v>36</v>
      </c>
      <c r="C43" s="75" t="s">
        <v>41</v>
      </c>
      <c r="D43" s="73" t="s">
        <v>298</v>
      </c>
      <c r="E43" s="73" t="s">
        <v>299</v>
      </c>
      <c r="F43" s="74" t="s">
        <v>77</v>
      </c>
      <c r="G43" s="75">
        <v>1334081030</v>
      </c>
      <c r="H43" s="75" t="s">
        <v>38</v>
      </c>
      <c r="I43" s="75"/>
      <c r="J43" s="93"/>
      <c r="K43" s="70">
        <v>11206</v>
      </c>
      <c r="L43" s="70">
        <v>11378</v>
      </c>
      <c r="M43" s="70">
        <f t="shared" si="2"/>
        <v>11206</v>
      </c>
      <c r="N43" s="47">
        <v>29</v>
      </c>
      <c r="O43" s="132">
        <f>IF(N43="","",VLOOKUP(N43,Points!$A$1:$B$90,2,FALSE))</f>
        <v>59</v>
      </c>
      <c r="P43" s="47">
        <v>41</v>
      </c>
      <c r="Q43" s="68">
        <f>IF(P43="","",VLOOKUP(P43,Points!$A$1:$B$90,2,FALSE))</f>
        <v>47</v>
      </c>
      <c r="R43" s="47">
        <f t="shared" si="3"/>
        <v>106</v>
      </c>
    </row>
    <row r="44" spans="1:18" s="4" customFormat="1" ht="19.5" customHeight="1">
      <c r="A44" s="47">
        <v>38</v>
      </c>
      <c r="B44" s="112">
        <v>9</v>
      </c>
      <c r="C44" s="75" t="s">
        <v>41</v>
      </c>
      <c r="D44" s="73" t="s">
        <v>256</v>
      </c>
      <c r="E44" s="73" t="s">
        <v>257</v>
      </c>
      <c r="F44" s="74" t="s">
        <v>37</v>
      </c>
      <c r="G44" s="75">
        <v>1334091179</v>
      </c>
      <c r="H44" s="75" t="s">
        <v>38</v>
      </c>
      <c r="I44" s="75"/>
      <c r="J44" s="93"/>
      <c r="K44" s="70">
        <v>11728</v>
      </c>
      <c r="L44" s="70">
        <v>11390</v>
      </c>
      <c r="M44" s="70">
        <f t="shared" si="2"/>
        <v>11390</v>
      </c>
      <c r="N44" s="47">
        <v>40</v>
      </c>
      <c r="O44" s="132">
        <f>IF(N44="","",VLOOKUP(N44,Points!$A$1:$B$90,2,FALSE))</f>
        <v>48</v>
      </c>
      <c r="P44" s="47">
        <v>30</v>
      </c>
      <c r="Q44" s="68">
        <f>IF(P44="","",VLOOKUP(P44,Points!$A$1:$B$90,2,FALSE))</f>
        <v>58</v>
      </c>
      <c r="R44" s="47">
        <f t="shared" si="3"/>
        <v>106</v>
      </c>
    </row>
    <row r="45" spans="1:18" s="4" customFormat="1" ht="19.5" customHeight="1">
      <c r="A45" s="47">
        <v>39</v>
      </c>
      <c r="B45" s="112">
        <v>38</v>
      </c>
      <c r="C45" s="75" t="s">
        <v>41</v>
      </c>
      <c r="D45" s="73" t="s">
        <v>301</v>
      </c>
      <c r="E45" s="73" t="s">
        <v>132</v>
      </c>
      <c r="F45" s="74" t="s">
        <v>83</v>
      </c>
      <c r="G45" s="75">
        <v>1330018457</v>
      </c>
      <c r="H45" s="75" t="s">
        <v>38</v>
      </c>
      <c r="I45" s="75"/>
      <c r="J45" s="93"/>
      <c r="K45" s="70">
        <v>11754</v>
      </c>
      <c r="L45" s="70">
        <v>11553</v>
      </c>
      <c r="M45" s="70">
        <f t="shared" si="2"/>
        <v>11553</v>
      </c>
      <c r="N45" s="47">
        <v>44</v>
      </c>
      <c r="O45" s="132">
        <f>IF(N45="","",VLOOKUP(N45,Points!$A$1:$B$90,2,FALSE))</f>
        <v>44</v>
      </c>
      <c r="P45" s="47">
        <v>31</v>
      </c>
      <c r="Q45" s="68">
        <f>IF(P45="","",VLOOKUP(P45,Points!$A$1:$B$90,2,FALSE))</f>
        <v>57</v>
      </c>
      <c r="R45" s="47">
        <f t="shared" si="3"/>
        <v>101</v>
      </c>
    </row>
    <row r="46" spans="1:18" s="4" customFormat="1" ht="19.5" customHeight="1">
      <c r="A46" s="47">
        <v>40</v>
      </c>
      <c r="B46" s="112">
        <v>29</v>
      </c>
      <c r="C46" s="75" t="s">
        <v>41</v>
      </c>
      <c r="D46" s="73" t="s">
        <v>290</v>
      </c>
      <c r="E46" s="73" t="s">
        <v>164</v>
      </c>
      <c r="F46" s="74" t="s">
        <v>65</v>
      </c>
      <c r="G46" s="75">
        <v>1334080129</v>
      </c>
      <c r="H46" s="75" t="s">
        <v>66</v>
      </c>
      <c r="I46" s="75"/>
      <c r="J46" s="93"/>
      <c r="K46" s="70">
        <v>11469</v>
      </c>
      <c r="L46" s="70">
        <v>11459</v>
      </c>
      <c r="M46" s="70">
        <f t="shared" si="2"/>
        <v>11459</v>
      </c>
      <c r="N46" s="47">
        <v>43</v>
      </c>
      <c r="O46" s="132">
        <f>IF(N46="","",VLOOKUP(N46,Points!$A$1:$B$90,2,FALSE))</f>
        <v>45</v>
      </c>
      <c r="P46" s="47">
        <v>33</v>
      </c>
      <c r="Q46" s="68">
        <f>IF(P46="","",VLOOKUP(P46,Points!$A$1:$B$90,2,FALSE))</f>
        <v>55</v>
      </c>
      <c r="R46" s="47">
        <f t="shared" si="3"/>
        <v>100</v>
      </c>
    </row>
    <row r="47" spans="1:18" s="4" customFormat="1" ht="19.5" customHeight="1" hidden="1">
      <c r="A47" s="47">
        <v>43</v>
      </c>
      <c r="B47" s="112">
        <v>44</v>
      </c>
      <c r="C47" s="95" t="s">
        <v>306</v>
      </c>
      <c r="D47" s="96" t="s">
        <v>307</v>
      </c>
      <c r="E47" s="96" t="s">
        <v>307</v>
      </c>
      <c r="F47" s="96" t="s">
        <v>307</v>
      </c>
      <c r="G47" s="96" t="s">
        <v>307</v>
      </c>
      <c r="H47" s="96" t="s">
        <v>307</v>
      </c>
      <c r="I47" s="95" t="s">
        <v>307</v>
      </c>
      <c r="J47" s="96" t="s">
        <v>307</v>
      </c>
      <c r="K47" s="70"/>
      <c r="L47" s="70"/>
      <c r="M47" s="70">
        <f t="shared" si="2"/>
        <v>0</v>
      </c>
      <c r="N47" s="47">
        <v>44</v>
      </c>
      <c r="O47" s="132">
        <f>IF(N47="","",VLOOKUP(N47,Points!$A$1:$B$90,2,FALSE))</f>
        <v>44</v>
      </c>
      <c r="P47" s="47"/>
      <c r="Q47" s="68">
        <f>IF(P47="","",VLOOKUP(P47,Points!$A$1:$B$90,2,FALSE))</f>
      </c>
      <c r="R47" s="47">
        <f t="shared" si="3"/>
      </c>
    </row>
    <row r="48" spans="1:18" s="4" customFormat="1" ht="19.5" customHeight="1">
      <c r="A48" s="47">
        <v>41</v>
      </c>
      <c r="B48" s="112">
        <v>26</v>
      </c>
      <c r="C48" s="75" t="s">
        <v>41</v>
      </c>
      <c r="D48" s="73" t="s">
        <v>284</v>
      </c>
      <c r="E48" s="73" t="s">
        <v>285</v>
      </c>
      <c r="F48" s="74" t="s">
        <v>60</v>
      </c>
      <c r="G48" s="75">
        <v>1330011252</v>
      </c>
      <c r="H48" s="75" t="s">
        <v>38</v>
      </c>
      <c r="I48" s="75"/>
      <c r="J48" s="93"/>
      <c r="K48" s="70">
        <v>12093</v>
      </c>
      <c r="L48" s="70">
        <v>11928</v>
      </c>
      <c r="M48" s="70">
        <f t="shared" si="2"/>
        <v>11928</v>
      </c>
      <c r="N48" s="47">
        <v>51</v>
      </c>
      <c r="O48" s="132">
        <f>IF(N48="","",VLOOKUP(N48,Points!$A$1:$B$90,2,FALSE))</f>
        <v>37</v>
      </c>
      <c r="P48" s="47">
        <v>25</v>
      </c>
      <c r="Q48" s="68">
        <f>IF(P48="","",VLOOKUP(P48,Points!$A$1:$B$90,2,FALSE))</f>
        <v>63</v>
      </c>
      <c r="R48" s="47">
        <f t="shared" si="3"/>
        <v>100</v>
      </c>
    </row>
    <row r="49" spans="1:18" s="4" customFormat="1" ht="19.5" customHeight="1">
      <c r="A49" s="47">
        <v>42</v>
      </c>
      <c r="B49" s="112">
        <v>27</v>
      </c>
      <c r="C49" s="75" t="s">
        <v>41</v>
      </c>
      <c r="D49" s="73" t="s">
        <v>286</v>
      </c>
      <c r="E49" s="73" t="s">
        <v>287</v>
      </c>
      <c r="F49" s="74" t="s">
        <v>60</v>
      </c>
      <c r="G49" s="75">
        <v>1330011260</v>
      </c>
      <c r="H49" s="75" t="s">
        <v>38</v>
      </c>
      <c r="I49" s="75"/>
      <c r="J49" s="93"/>
      <c r="K49" s="70">
        <v>11556</v>
      </c>
      <c r="L49" s="70">
        <v>11344</v>
      </c>
      <c r="M49" s="70">
        <f t="shared" si="2"/>
        <v>11344</v>
      </c>
      <c r="N49" s="47">
        <v>37</v>
      </c>
      <c r="O49" s="132">
        <f>IF(N49="","",VLOOKUP(N49,Points!$A$1:$B$90,2,FALSE))</f>
        <v>51</v>
      </c>
      <c r="P49" s="47">
        <v>44</v>
      </c>
      <c r="Q49" s="68">
        <f>IF(P49="","",VLOOKUP(P49,Points!$A$1:$B$90,2,FALSE))</f>
        <v>44</v>
      </c>
      <c r="R49" s="47">
        <f t="shared" si="3"/>
        <v>95</v>
      </c>
    </row>
    <row r="50" spans="1:18" s="4" customFormat="1" ht="19.5" customHeight="1">
      <c r="A50" s="47">
        <v>43</v>
      </c>
      <c r="B50" s="112">
        <v>4</v>
      </c>
      <c r="C50" s="113" t="s">
        <v>34</v>
      </c>
      <c r="D50" s="114" t="s">
        <v>247</v>
      </c>
      <c r="E50" s="114" t="s">
        <v>248</v>
      </c>
      <c r="F50" s="115" t="s">
        <v>30</v>
      </c>
      <c r="G50" s="75">
        <v>1330021114</v>
      </c>
      <c r="H50" s="75" t="s">
        <v>149</v>
      </c>
      <c r="I50" s="75" t="s">
        <v>150</v>
      </c>
      <c r="J50" s="93"/>
      <c r="K50" s="70">
        <v>11382</v>
      </c>
      <c r="L50" s="70">
        <v>11391</v>
      </c>
      <c r="M50" s="70">
        <f t="shared" si="2"/>
        <v>11382</v>
      </c>
      <c r="N50" s="47">
        <v>39</v>
      </c>
      <c r="O50" s="132">
        <f>IF(N50="","",VLOOKUP(N50,Points!$A$1:$B$90,2,FALSE))</f>
        <v>49</v>
      </c>
      <c r="P50" s="47">
        <v>46</v>
      </c>
      <c r="Q50" s="68">
        <f>IF(P50="","",VLOOKUP(P50,Points!$A$1:$B$90,2,FALSE))</f>
        <v>42</v>
      </c>
      <c r="R50" s="47">
        <f t="shared" si="3"/>
        <v>91</v>
      </c>
    </row>
    <row r="51" spans="1:18" s="4" customFormat="1" ht="19.5" customHeight="1">
      <c r="A51" s="47">
        <v>44</v>
      </c>
      <c r="B51" s="112">
        <v>34</v>
      </c>
      <c r="C51" s="113" t="s">
        <v>34</v>
      </c>
      <c r="D51" s="114" t="s">
        <v>81</v>
      </c>
      <c r="E51" s="114" t="s">
        <v>296</v>
      </c>
      <c r="F51" s="115" t="s">
        <v>77</v>
      </c>
      <c r="G51" s="75">
        <v>1334081214</v>
      </c>
      <c r="H51" s="75" t="s">
        <v>38</v>
      </c>
      <c r="I51" s="75"/>
      <c r="J51" s="93"/>
      <c r="K51" s="70">
        <v>11304</v>
      </c>
      <c r="L51" s="70">
        <v>11312</v>
      </c>
      <c r="M51" s="70">
        <f t="shared" si="2"/>
        <v>11304</v>
      </c>
      <c r="N51" s="47">
        <v>36</v>
      </c>
      <c r="O51" s="132">
        <f>IF(N51="","",VLOOKUP(N51,Points!$A$1:$B$90,2,FALSE))</f>
        <v>52</v>
      </c>
      <c r="P51" s="47">
        <v>50</v>
      </c>
      <c r="Q51" s="68">
        <f>IF(P51="","",VLOOKUP(P51,Points!$A$1:$B$90,2,FALSE))</f>
        <v>38</v>
      </c>
      <c r="R51" s="47">
        <f t="shared" si="3"/>
        <v>90</v>
      </c>
    </row>
    <row r="52" spans="1:18" s="4" customFormat="1" ht="19.5" customHeight="1">
      <c r="A52" s="47">
        <v>45</v>
      </c>
      <c r="B52" s="112">
        <v>41</v>
      </c>
      <c r="C52" s="75" t="s">
        <v>41</v>
      </c>
      <c r="D52" s="73" t="s">
        <v>235</v>
      </c>
      <c r="E52" s="73" t="s">
        <v>208</v>
      </c>
      <c r="F52" s="74" t="s">
        <v>83</v>
      </c>
      <c r="G52" s="75">
        <v>1330018037</v>
      </c>
      <c r="H52" s="75" t="s">
        <v>38</v>
      </c>
      <c r="I52" s="75"/>
      <c r="J52" s="93"/>
      <c r="K52" s="70">
        <v>11819</v>
      </c>
      <c r="L52" s="70">
        <v>11704</v>
      </c>
      <c r="M52" s="70">
        <f t="shared" si="2"/>
        <v>11704</v>
      </c>
      <c r="N52" s="47">
        <v>47</v>
      </c>
      <c r="O52" s="132">
        <f>IF(N52="","",VLOOKUP(N52,Points!$A$1:$B$90,2,FALSE))</f>
        <v>41</v>
      </c>
      <c r="P52" s="47">
        <v>40</v>
      </c>
      <c r="Q52" s="68">
        <f>IF(P52="","",VLOOKUP(P52,Points!$A$1:$B$90,2,FALSE))</f>
        <v>48</v>
      </c>
      <c r="R52" s="47">
        <f t="shared" si="3"/>
        <v>89</v>
      </c>
    </row>
    <row r="53" spans="1:18" s="4" customFormat="1" ht="19.5" customHeight="1">
      <c r="A53" s="47">
        <v>46</v>
      </c>
      <c r="B53" s="112">
        <v>13</v>
      </c>
      <c r="C53" s="75" t="s">
        <v>41</v>
      </c>
      <c r="D53" s="73" t="s">
        <v>263</v>
      </c>
      <c r="E53" s="73" t="s">
        <v>219</v>
      </c>
      <c r="F53" s="74" t="s">
        <v>46</v>
      </c>
      <c r="G53" s="75">
        <v>1330020187</v>
      </c>
      <c r="H53" s="75" t="s">
        <v>38</v>
      </c>
      <c r="I53" s="75"/>
      <c r="J53" s="93"/>
      <c r="K53" s="70">
        <v>11768</v>
      </c>
      <c r="L53" s="70">
        <v>11746</v>
      </c>
      <c r="M53" s="70">
        <f t="shared" si="2"/>
        <v>11746</v>
      </c>
      <c r="N53" s="47">
        <v>48</v>
      </c>
      <c r="O53" s="132">
        <f>IF(N53="","",VLOOKUP(N53,Points!$A$1:$B$90,2,FALSE))</f>
        <v>40</v>
      </c>
      <c r="P53" s="47">
        <v>43</v>
      </c>
      <c r="Q53" s="68">
        <f>IF(P53="","",VLOOKUP(P53,Points!$A$1:$B$90,2,FALSE))</f>
        <v>45</v>
      </c>
      <c r="R53" s="47">
        <f t="shared" si="3"/>
        <v>85</v>
      </c>
    </row>
    <row r="54" spans="1:18" s="4" customFormat="1" ht="19.5" customHeight="1">
      <c r="A54" s="47">
        <v>47</v>
      </c>
      <c r="B54" s="112">
        <v>15</v>
      </c>
      <c r="C54" s="75" t="s">
        <v>41</v>
      </c>
      <c r="D54" s="73" t="s">
        <v>266</v>
      </c>
      <c r="E54" s="73" t="s">
        <v>191</v>
      </c>
      <c r="F54" s="74" t="s">
        <v>46</v>
      </c>
      <c r="G54" s="75">
        <v>1330020040</v>
      </c>
      <c r="H54" s="75" t="s">
        <v>38</v>
      </c>
      <c r="I54" s="75"/>
      <c r="J54" s="93"/>
      <c r="K54" s="70">
        <v>11472</v>
      </c>
      <c r="L54" s="70">
        <v>11416</v>
      </c>
      <c r="M54" s="70">
        <f t="shared" si="2"/>
        <v>11416</v>
      </c>
      <c r="N54" s="47">
        <v>41</v>
      </c>
      <c r="O54" s="132">
        <f>IF(N54="","",VLOOKUP(N54,Points!$A$1:$B$90,2,FALSE))</f>
        <v>47</v>
      </c>
      <c r="P54" s="47">
        <v>51</v>
      </c>
      <c r="Q54" s="68">
        <f>IF(P54="","",VLOOKUP(P54,Points!$A$1:$B$90,2,FALSE))</f>
        <v>37</v>
      </c>
      <c r="R54" s="47">
        <f t="shared" si="3"/>
        <v>84</v>
      </c>
    </row>
    <row r="55" spans="1:18" s="4" customFormat="1" ht="19.5" customHeight="1">
      <c r="A55" s="47">
        <v>48</v>
      </c>
      <c r="B55" s="112">
        <v>20</v>
      </c>
      <c r="C55" s="113" t="s">
        <v>34</v>
      </c>
      <c r="D55" s="114" t="s">
        <v>274</v>
      </c>
      <c r="E55" s="114" t="s">
        <v>275</v>
      </c>
      <c r="F55" s="115" t="s">
        <v>37</v>
      </c>
      <c r="G55" s="75">
        <v>1334091161</v>
      </c>
      <c r="H55" s="75" t="s">
        <v>38</v>
      </c>
      <c r="I55" s="75"/>
      <c r="J55" s="93"/>
      <c r="K55" s="70">
        <v>11966</v>
      </c>
      <c r="L55" s="70">
        <v>11632</v>
      </c>
      <c r="M55" s="70">
        <f t="shared" si="2"/>
        <v>11632</v>
      </c>
      <c r="N55" s="47">
        <v>46</v>
      </c>
      <c r="O55" s="132">
        <f>IF(N55="","",VLOOKUP(N55,Points!$A$1:$B$90,2,FALSE))</f>
        <v>42</v>
      </c>
      <c r="P55" s="47">
        <v>47</v>
      </c>
      <c r="Q55" s="68">
        <f>IF(P55="","",VLOOKUP(P55,Points!$A$1:$B$90,2,FALSE))</f>
        <v>41</v>
      </c>
      <c r="R55" s="47">
        <f t="shared" si="3"/>
        <v>83</v>
      </c>
    </row>
    <row r="56" spans="1:18" s="4" customFormat="1" ht="19.5" customHeight="1">
      <c r="A56" s="47">
        <v>49</v>
      </c>
      <c r="B56" s="112">
        <v>17</v>
      </c>
      <c r="C56" s="75" t="s">
        <v>41</v>
      </c>
      <c r="D56" s="73" t="s">
        <v>269</v>
      </c>
      <c r="E56" s="73" t="s">
        <v>270</v>
      </c>
      <c r="F56" s="74" t="s">
        <v>173</v>
      </c>
      <c r="G56" s="75">
        <v>1311006484</v>
      </c>
      <c r="H56" s="75" t="s">
        <v>66</v>
      </c>
      <c r="I56" s="75" t="s">
        <v>89</v>
      </c>
      <c r="J56" s="93"/>
      <c r="K56" s="70">
        <v>12137</v>
      </c>
      <c r="L56" s="70">
        <v>11935</v>
      </c>
      <c r="M56" s="70">
        <f t="shared" si="2"/>
        <v>11935</v>
      </c>
      <c r="N56" s="47">
        <v>52</v>
      </c>
      <c r="O56" s="132">
        <f>IF(N56="","",VLOOKUP(N56,Points!$A$1:$B$90,2,FALSE))</f>
        <v>36</v>
      </c>
      <c r="P56" s="47">
        <v>42</v>
      </c>
      <c r="Q56" s="68">
        <f>IF(P56="","",VLOOKUP(P56,Points!$A$1:$B$90,2,FALSE))</f>
        <v>46</v>
      </c>
      <c r="R56" s="47">
        <f t="shared" si="3"/>
        <v>82</v>
      </c>
    </row>
    <row r="57" spans="1:18" s="4" customFormat="1" ht="19.5" customHeight="1">
      <c r="A57" s="47">
        <v>50</v>
      </c>
      <c r="B57" s="112">
        <v>49</v>
      </c>
      <c r="C57" s="113" t="s">
        <v>34</v>
      </c>
      <c r="D57" s="114" t="s">
        <v>312</v>
      </c>
      <c r="E57" s="114" t="s">
        <v>313</v>
      </c>
      <c r="F57" s="115" t="s">
        <v>106</v>
      </c>
      <c r="G57" s="75">
        <v>1348098121</v>
      </c>
      <c r="H57" s="75" t="s">
        <v>66</v>
      </c>
      <c r="I57" s="75" t="s">
        <v>89</v>
      </c>
      <c r="J57" s="93"/>
      <c r="K57" s="70">
        <v>12205</v>
      </c>
      <c r="L57" s="70">
        <v>11878</v>
      </c>
      <c r="M57" s="70">
        <f t="shared" si="2"/>
        <v>11878</v>
      </c>
      <c r="N57" s="47">
        <v>49</v>
      </c>
      <c r="O57" s="132">
        <f>IF(N57="","",VLOOKUP(N57,Points!$A$1:$B$90,2,FALSE))</f>
        <v>39</v>
      </c>
      <c r="P57" s="47">
        <v>48</v>
      </c>
      <c r="Q57" s="68">
        <f>IF(P57="","",VLOOKUP(P57,Points!$A$1:$B$90,2,FALSE))</f>
        <v>40</v>
      </c>
      <c r="R57" s="47">
        <f t="shared" si="3"/>
        <v>79</v>
      </c>
    </row>
    <row r="58" spans="1:18" s="4" customFormat="1" ht="19.5" customHeight="1">
      <c r="A58" s="47">
        <v>51</v>
      </c>
      <c r="B58" s="112">
        <v>10</v>
      </c>
      <c r="C58" s="75" t="s">
        <v>41</v>
      </c>
      <c r="D58" s="73" t="s">
        <v>258</v>
      </c>
      <c r="E58" s="73" t="s">
        <v>259</v>
      </c>
      <c r="F58" s="74" t="s">
        <v>37</v>
      </c>
      <c r="G58" s="75">
        <v>1334091251</v>
      </c>
      <c r="H58" s="75" t="s">
        <v>38</v>
      </c>
      <c r="I58" s="75"/>
      <c r="J58" s="93"/>
      <c r="K58" s="70">
        <v>12290</v>
      </c>
      <c r="L58" s="70">
        <v>12031</v>
      </c>
      <c r="M58" s="70">
        <f t="shared" si="2"/>
        <v>12031</v>
      </c>
      <c r="N58" s="47">
        <v>54</v>
      </c>
      <c r="O58" s="132">
        <f>IF(N58="","",VLOOKUP(N58,Points!$A$1:$B$90,2,FALSE))</f>
        <v>34</v>
      </c>
      <c r="P58" s="47">
        <v>45</v>
      </c>
      <c r="Q58" s="68">
        <f>IF(P58="","",VLOOKUP(P58,Points!$A$1:$B$90,2,FALSE))</f>
        <v>43</v>
      </c>
      <c r="R58" s="47">
        <f t="shared" si="3"/>
        <v>77</v>
      </c>
    </row>
    <row r="59" spans="1:18" s="4" customFormat="1" ht="19.5" customHeight="1">
      <c r="A59" s="47">
        <v>52</v>
      </c>
      <c r="B59" s="112">
        <v>7</v>
      </c>
      <c r="C59" s="113" t="s">
        <v>34</v>
      </c>
      <c r="D59" s="114" t="s">
        <v>253</v>
      </c>
      <c r="E59" s="114" t="s">
        <v>254</v>
      </c>
      <c r="F59" s="115" t="s">
        <v>37</v>
      </c>
      <c r="G59" s="75">
        <v>1334091223</v>
      </c>
      <c r="H59" s="75" t="s">
        <v>38</v>
      </c>
      <c r="I59" s="75"/>
      <c r="J59" s="93"/>
      <c r="K59" s="70">
        <v>11634</v>
      </c>
      <c r="L59" s="70">
        <v>11447</v>
      </c>
      <c r="M59" s="70">
        <f t="shared" si="2"/>
        <v>11447</v>
      </c>
      <c r="N59" s="47">
        <v>42</v>
      </c>
      <c r="O59" s="132">
        <f>IF(N59="","",VLOOKUP(N59,Points!$A$1:$B$90,2,FALSE))</f>
        <v>46</v>
      </c>
      <c r="P59" s="47">
        <v>59</v>
      </c>
      <c r="Q59" s="68">
        <f>IF(P59="","",VLOOKUP(P59,Points!$A$1:$B$90,2,FALSE))</f>
        <v>29</v>
      </c>
      <c r="R59" s="47">
        <f t="shared" si="3"/>
        <v>75</v>
      </c>
    </row>
    <row r="60" spans="1:18" s="4" customFormat="1" ht="19.5" customHeight="1">
      <c r="A60" s="47">
        <v>53</v>
      </c>
      <c r="B60" s="112">
        <v>47</v>
      </c>
      <c r="C60" s="75" t="s">
        <v>41</v>
      </c>
      <c r="D60" s="73" t="s">
        <v>309</v>
      </c>
      <c r="E60" s="73" t="s">
        <v>95</v>
      </c>
      <c r="F60" s="74" t="s">
        <v>100</v>
      </c>
      <c r="G60" s="75">
        <v>1330035251</v>
      </c>
      <c r="H60" s="75" t="s">
        <v>38</v>
      </c>
      <c r="I60" s="93"/>
      <c r="J60" s="93"/>
      <c r="K60" s="70">
        <v>12253</v>
      </c>
      <c r="L60" s="70">
        <v>11906</v>
      </c>
      <c r="M60" s="70">
        <f t="shared" si="2"/>
        <v>11906</v>
      </c>
      <c r="N60" s="47">
        <v>50</v>
      </c>
      <c r="O60" s="132">
        <f>IF(N60="","",VLOOKUP(N60,Points!$A$1:$B$90,2,FALSE))</f>
        <v>38</v>
      </c>
      <c r="P60" s="47">
        <v>56</v>
      </c>
      <c r="Q60" s="68">
        <f>IF(P60="","",VLOOKUP(P60,Points!$A$1:$B$90,2,FALSE))</f>
        <v>32</v>
      </c>
      <c r="R60" s="47">
        <f t="shared" si="3"/>
        <v>70</v>
      </c>
    </row>
    <row r="61" spans="1:18" s="4" customFormat="1" ht="19.5" customHeight="1">
      <c r="A61" s="47">
        <v>54</v>
      </c>
      <c r="B61" s="112">
        <v>43</v>
      </c>
      <c r="C61" s="75" t="s">
        <v>41</v>
      </c>
      <c r="D61" s="73" t="s">
        <v>305</v>
      </c>
      <c r="E61" s="73" t="s">
        <v>157</v>
      </c>
      <c r="F61" s="74" t="s">
        <v>88</v>
      </c>
      <c r="G61" s="75">
        <v>1330030177</v>
      </c>
      <c r="H61" s="75" t="s">
        <v>66</v>
      </c>
      <c r="I61" s="75" t="s">
        <v>89</v>
      </c>
      <c r="J61" s="93"/>
      <c r="K61" s="70">
        <v>13394</v>
      </c>
      <c r="L61" s="70">
        <v>12860</v>
      </c>
      <c r="M61" s="70">
        <f t="shared" si="2"/>
        <v>12860</v>
      </c>
      <c r="N61" s="47">
        <v>56</v>
      </c>
      <c r="O61" s="132">
        <f>IF(N61="","",VLOOKUP(N61,Points!$A$1:$B$90,2,FALSE))</f>
        <v>32</v>
      </c>
      <c r="P61" s="47">
        <v>55</v>
      </c>
      <c r="Q61" s="68">
        <f>IF(P61="","",VLOOKUP(P61,Points!$A$1:$B$90,2,FALSE))</f>
        <v>33</v>
      </c>
      <c r="R61" s="47">
        <f t="shared" si="3"/>
        <v>65</v>
      </c>
    </row>
    <row r="62" spans="1:18" s="4" customFormat="1" ht="19.5" customHeight="1">
      <c r="A62" s="47">
        <v>55</v>
      </c>
      <c r="B62" s="112">
        <v>3</v>
      </c>
      <c r="C62" s="75" t="s">
        <v>41</v>
      </c>
      <c r="D62" s="73" t="s">
        <v>246</v>
      </c>
      <c r="E62" s="73" t="s">
        <v>140</v>
      </c>
      <c r="F62" s="74" t="s">
        <v>30</v>
      </c>
      <c r="G62" s="75">
        <v>1330021228</v>
      </c>
      <c r="H62" s="75" t="s">
        <v>149</v>
      </c>
      <c r="I62" s="75" t="s">
        <v>150</v>
      </c>
      <c r="J62" s="93"/>
      <c r="K62" s="70">
        <v>13863</v>
      </c>
      <c r="L62" s="70">
        <v>13275</v>
      </c>
      <c r="M62" s="70">
        <f t="shared" si="2"/>
        <v>13275</v>
      </c>
      <c r="N62" s="47">
        <v>57</v>
      </c>
      <c r="O62" s="132">
        <f>IF(N62="","",VLOOKUP(N62,Points!$A$1:$B$90,2,FALSE))</f>
        <v>31</v>
      </c>
      <c r="P62" s="47">
        <v>54</v>
      </c>
      <c r="Q62" s="68">
        <f>IF(P62="","",VLOOKUP(P62,Points!$A$1:$B$90,2,FALSE))</f>
        <v>34</v>
      </c>
      <c r="R62" s="47">
        <f t="shared" si="3"/>
        <v>65</v>
      </c>
    </row>
    <row r="63" spans="1:18" s="4" customFormat="1" ht="19.5" customHeight="1">
      <c r="A63" s="47">
        <v>56</v>
      </c>
      <c r="B63" s="112">
        <v>61</v>
      </c>
      <c r="C63" s="75" t="s">
        <v>41</v>
      </c>
      <c r="D63" s="73" t="s">
        <v>330</v>
      </c>
      <c r="E63" s="73" t="s">
        <v>72</v>
      </c>
      <c r="F63" s="79" t="s">
        <v>133</v>
      </c>
      <c r="G63" s="75">
        <v>1334089090</v>
      </c>
      <c r="H63" s="75" t="s">
        <v>38</v>
      </c>
      <c r="I63" s="93"/>
      <c r="J63" s="93"/>
      <c r="K63" s="70">
        <v>12416</v>
      </c>
      <c r="L63" s="70">
        <v>12163</v>
      </c>
      <c r="M63" s="70">
        <f t="shared" si="2"/>
        <v>12163</v>
      </c>
      <c r="N63" s="47">
        <v>55</v>
      </c>
      <c r="O63" s="132">
        <f>IF(N63="","",VLOOKUP(N63,Points!$A$1:$B$90,2,FALSE))</f>
        <v>33</v>
      </c>
      <c r="P63" s="47">
        <v>57</v>
      </c>
      <c r="Q63" s="68">
        <f>IF(P63="","",VLOOKUP(P63,Points!$A$1:$B$90,2,FALSE))</f>
        <v>31</v>
      </c>
      <c r="R63" s="47">
        <f t="shared" si="3"/>
        <v>64</v>
      </c>
    </row>
    <row r="64" spans="1:18" s="4" customFormat="1" ht="19.5" customHeight="1">
      <c r="A64" s="47">
        <v>57</v>
      </c>
      <c r="B64" s="112">
        <v>45</v>
      </c>
      <c r="C64" s="75" t="s">
        <v>41</v>
      </c>
      <c r="D64" s="73" t="s">
        <v>308</v>
      </c>
      <c r="E64" s="73" t="s">
        <v>283</v>
      </c>
      <c r="F64" s="74" t="s">
        <v>88</v>
      </c>
      <c r="G64" s="75">
        <v>1330030004</v>
      </c>
      <c r="H64" s="75" t="s">
        <v>66</v>
      </c>
      <c r="I64" s="75" t="s">
        <v>89</v>
      </c>
      <c r="J64" s="93"/>
      <c r="K64" s="70">
        <v>15913</v>
      </c>
      <c r="L64" s="70">
        <v>15734</v>
      </c>
      <c r="M64" s="70">
        <f t="shared" si="2"/>
        <v>15734</v>
      </c>
      <c r="N64" s="47">
        <v>59</v>
      </c>
      <c r="O64" s="132">
        <f>IF(N64="","",VLOOKUP(N64,Points!$A$1:$B$90,2,FALSE))</f>
        <v>29</v>
      </c>
      <c r="P64" s="47">
        <v>53</v>
      </c>
      <c r="Q64" s="68">
        <f>IF(P64="","",VLOOKUP(P64,Points!$A$1:$B$90,2,FALSE))</f>
        <v>35</v>
      </c>
      <c r="R64" s="47">
        <f t="shared" si="3"/>
        <v>64</v>
      </c>
    </row>
    <row r="65" spans="1:18" s="4" customFormat="1" ht="19.5" customHeight="1">
      <c r="A65" s="47">
        <v>58</v>
      </c>
      <c r="B65" s="112">
        <v>58</v>
      </c>
      <c r="C65" s="75" t="s">
        <v>41</v>
      </c>
      <c r="D65" s="76" t="s">
        <v>323</v>
      </c>
      <c r="E65" s="76" t="s">
        <v>324</v>
      </c>
      <c r="F65" s="77" t="s">
        <v>88</v>
      </c>
      <c r="G65" s="78">
        <v>1330030011</v>
      </c>
      <c r="H65" s="75" t="s">
        <v>66</v>
      </c>
      <c r="I65" s="75" t="s">
        <v>89</v>
      </c>
      <c r="J65" s="93"/>
      <c r="K65" s="70">
        <v>13444</v>
      </c>
      <c r="L65" s="70">
        <v>12010</v>
      </c>
      <c r="M65" s="70">
        <f t="shared" si="2"/>
        <v>12010</v>
      </c>
      <c r="N65" s="47">
        <v>53</v>
      </c>
      <c r="O65" s="132">
        <f>IF(N65="","",VLOOKUP(N65,Points!$A$1:$B$90,2,FALSE))</f>
        <v>35</v>
      </c>
      <c r="P65" s="47">
        <v>60</v>
      </c>
      <c r="Q65" s="68">
        <f>IF(P65="","",VLOOKUP(P65,Points!$A$1:$B$90,2,FALSE))</f>
        <v>28</v>
      </c>
      <c r="R65" s="47">
        <f t="shared" si="3"/>
        <v>63</v>
      </c>
    </row>
    <row r="66" spans="1:18" ht="19.5" customHeight="1">
      <c r="A66" s="47">
        <v>59</v>
      </c>
      <c r="B66" s="112">
        <v>5</v>
      </c>
      <c r="C66" s="116" t="s">
        <v>34</v>
      </c>
      <c r="D66" s="114" t="s">
        <v>249</v>
      </c>
      <c r="E66" s="114" t="s">
        <v>250</v>
      </c>
      <c r="F66" s="115" t="s">
        <v>241</v>
      </c>
      <c r="G66" s="75">
        <v>1348100062</v>
      </c>
      <c r="H66" s="75" t="s">
        <v>153</v>
      </c>
      <c r="I66" s="75"/>
      <c r="J66" s="93"/>
      <c r="K66" s="70">
        <v>14719</v>
      </c>
      <c r="L66" s="70">
        <v>13372</v>
      </c>
      <c r="M66" s="70">
        <f t="shared" si="2"/>
        <v>13372</v>
      </c>
      <c r="N66" s="47">
        <v>58</v>
      </c>
      <c r="O66" s="132">
        <f>IF(N66="","",VLOOKUP(N66,Points!$A$1:$B$90,2,FALSE))</f>
        <v>30</v>
      </c>
      <c r="P66" s="47">
        <v>58</v>
      </c>
      <c r="Q66" s="68">
        <f>IF(P66="","",VLOOKUP(P66,Points!$A$1:$B$90,2,FALSE))</f>
        <v>30</v>
      </c>
      <c r="R66" s="47">
        <f t="shared" si="3"/>
        <v>60</v>
      </c>
    </row>
    <row r="67" spans="1:18" ht="19.5" customHeight="1">
      <c r="A67" s="47">
        <v>60</v>
      </c>
      <c r="B67" s="112">
        <v>42</v>
      </c>
      <c r="C67" s="113" t="s">
        <v>34</v>
      </c>
      <c r="D67" s="114" t="s">
        <v>304</v>
      </c>
      <c r="E67" s="114" t="s">
        <v>238</v>
      </c>
      <c r="F67" s="115" t="s">
        <v>83</v>
      </c>
      <c r="G67" s="75">
        <v>1330018043</v>
      </c>
      <c r="H67" s="75" t="s">
        <v>38</v>
      </c>
      <c r="I67" s="93"/>
      <c r="J67" s="93"/>
      <c r="K67" s="70">
        <v>34678</v>
      </c>
      <c r="L67" s="70">
        <v>33032</v>
      </c>
      <c r="M67" s="70">
        <f t="shared" si="2"/>
        <v>33032</v>
      </c>
      <c r="N67" s="47">
        <v>60</v>
      </c>
      <c r="O67" s="132">
        <f>IF(N67="","",VLOOKUP(N67,Points!$A$1:$B$90,2,FALSE))</f>
        <v>28</v>
      </c>
      <c r="P67" s="47">
        <v>61</v>
      </c>
      <c r="Q67" s="68">
        <f>IF(P67="","",VLOOKUP(P67,Points!$A$1:$B$90,2,FALSE))</f>
        <v>27</v>
      </c>
      <c r="R67" s="47">
        <f t="shared" si="3"/>
        <v>55</v>
      </c>
    </row>
    <row r="68" spans="1:18" ht="19.5" customHeight="1">
      <c r="A68" s="47">
        <v>61</v>
      </c>
      <c r="B68" s="112">
        <v>40</v>
      </c>
      <c r="C68" s="75" t="s">
        <v>41</v>
      </c>
      <c r="D68" s="73" t="s">
        <v>303</v>
      </c>
      <c r="E68" s="73" t="s">
        <v>196</v>
      </c>
      <c r="F68" s="74" t="s">
        <v>83</v>
      </c>
      <c r="G68" s="75">
        <v>1330018397</v>
      </c>
      <c r="H68" s="75" t="s">
        <v>38</v>
      </c>
      <c r="I68" s="75"/>
      <c r="J68" s="93"/>
      <c r="K68" s="70"/>
      <c r="L68" s="70"/>
      <c r="M68" s="70" t="s">
        <v>32</v>
      </c>
      <c r="N68" s="47" t="s">
        <v>32</v>
      </c>
      <c r="O68" s="132">
        <v>0</v>
      </c>
      <c r="P68" s="47">
        <v>52</v>
      </c>
      <c r="Q68" s="68">
        <f>IF(P68="","",VLOOKUP(P68,Points!$A$1:$B$90,2,FALSE))</f>
        <v>36</v>
      </c>
      <c r="R68" s="47">
        <f t="shared" si="3"/>
        <v>36</v>
      </c>
    </row>
    <row r="69" spans="1:18" ht="24.75" customHeight="1" hidden="1">
      <c r="A69" s="1">
        <v>66</v>
      </c>
      <c r="B69" s="98">
        <v>66</v>
      </c>
      <c r="C69" s="78"/>
      <c r="D69" s="76"/>
      <c r="E69" s="76"/>
      <c r="F69" s="77"/>
      <c r="G69" s="78"/>
      <c r="H69" s="75"/>
      <c r="I69" s="93"/>
      <c r="J69" s="93"/>
      <c r="K69" s="71"/>
      <c r="L69" s="71"/>
      <c r="M69" s="70">
        <f aca="true" t="shared" si="4" ref="M69:M78">MIN(K69,L69)</f>
        <v>0</v>
      </c>
      <c r="N69" s="57"/>
      <c r="O69" s="68">
        <f>IF(N69="","",VLOOKUP(N69,Points!$A$1:$B$90,2,FALSE))</f>
      </c>
      <c r="P69" s="56"/>
      <c r="Q69" s="68">
        <f>IF(P69="","",VLOOKUP(P69,Points!$A$1:$B$90,2,FALSE))</f>
      </c>
      <c r="R69" s="47">
        <f aca="true" t="shared" si="5" ref="R69:R78">IF(Q69="","",O69+Q69)</f>
      </c>
    </row>
    <row r="70" spans="1:18" ht="24.75" customHeight="1" hidden="1">
      <c r="A70" s="1">
        <v>67</v>
      </c>
      <c r="B70" s="98">
        <v>67</v>
      </c>
      <c r="C70" s="75"/>
      <c r="D70" s="73"/>
      <c r="E70" s="73"/>
      <c r="F70" s="74"/>
      <c r="G70" s="75"/>
      <c r="H70" s="75"/>
      <c r="I70" s="93"/>
      <c r="J70" s="93"/>
      <c r="K70" s="71"/>
      <c r="L70" s="71"/>
      <c r="M70" s="70">
        <f t="shared" si="4"/>
        <v>0</v>
      </c>
      <c r="N70" s="57"/>
      <c r="O70" s="68">
        <f>IF(N70="","",VLOOKUP(N70,Points!$A$1:$B$90,2,FALSE))</f>
      </c>
      <c r="P70" s="56"/>
      <c r="Q70" s="68">
        <f>IF(P70="","",VLOOKUP(P70,Points!$A$1:$B$90,2,FALSE))</f>
      </c>
      <c r="R70" s="47">
        <f t="shared" si="5"/>
      </c>
    </row>
    <row r="71" spans="1:18" ht="24.75" customHeight="1" hidden="1">
      <c r="A71" s="1">
        <v>68</v>
      </c>
      <c r="B71" s="98">
        <v>68</v>
      </c>
      <c r="C71" s="75"/>
      <c r="D71" s="73"/>
      <c r="E71" s="73"/>
      <c r="F71" s="74"/>
      <c r="G71" s="75"/>
      <c r="H71" s="75"/>
      <c r="I71" s="93"/>
      <c r="J71" s="93"/>
      <c r="K71" s="71"/>
      <c r="L71" s="71"/>
      <c r="M71" s="70">
        <f t="shared" si="4"/>
        <v>0</v>
      </c>
      <c r="N71" s="57"/>
      <c r="O71" s="68">
        <f>IF(N71="","",VLOOKUP(N71,Points!$A$1:$B$90,2,FALSE))</f>
      </c>
      <c r="P71" s="56"/>
      <c r="Q71" s="68">
        <f>IF(P71="","",VLOOKUP(P71,Points!$A$1:$B$90,2,FALSE))</f>
      </c>
      <c r="R71" s="47">
        <f t="shared" si="5"/>
      </c>
    </row>
    <row r="72" spans="1:18" ht="24.75" customHeight="1" hidden="1">
      <c r="A72" s="1">
        <v>69</v>
      </c>
      <c r="B72" s="98">
        <v>69</v>
      </c>
      <c r="C72" s="75"/>
      <c r="D72" s="73"/>
      <c r="E72" s="73"/>
      <c r="F72" s="74"/>
      <c r="G72" s="75"/>
      <c r="H72" s="75"/>
      <c r="I72" s="93"/>
      <c r="J72" s="93"/>
      <c r="K72" s="71"/>
      <c r="L72" s="71"/>
      <c r="M72" s="70">
        <f t="shared" si="4"/>
        <v>0</v>
      </c>
      <c r="N72" s="57"/>
      <c r="O72" s="68">
        <f>IF(N72="","",VLOOKUP(N72,Points!$A$1:$B$90,2,FALSE))</f>
      </c>
      <c r="P72" s="56"/>
      <c r="Q72" s="68">
        <f>IF(P72="","",VLOOKUP(P72,Points!$A$1:$B$90,2,FALSE))</f>
      </c>
      <c r="R72" s="47">
        <f t="shared" si="5"/>
      </c>
    </row>
    <row r="73" spans="1:18" ht="24.75" customHeight="1" hidden="1">
      <c r="A73" s="1">
        <v>70</v>
      </c>
      <c r="B73" s="98">
        <v>70</v>
      </c>
      <c r="C73" s="75"/>
      <c r="D73" s="73"/>
      <c r="E73" s="73"/>
      <c r="F73" s="74"/>
      <c r="G73" s="75"/>
      <c r="H73" s="75"/>
      <c r="I73" s="93"/>
      <c r="J73" s="93"/>
      <c r="K73" s="71"/>
      <c r="L73" s="71"/>
      <c r="M73" s="70">
        <f t="shared" si="4"/>
        <v>0</v>
      </c>
      <c r="N73" s="57"/>
      <c r="O73" s="68">
        <f>IF(N73="","",VLOOKUP(N73,Points!$A$1:$B$90,2,FALSE))</f>
      </c>
      <c r="P73" s="56"/>
      <c r="Q73" s="68">
        <f>IF(P73="","",VLOOKUP(P73,Points!$A$1:$B$90,2,FALSE))</f>
      </c>
      <c r="R73" s="47">
        <f t="shared" si="5"/>
      </c>
    </row>
    <row r="74" spans="1:18" ht="24.75" customHeight="1" hidden="1">
      <c r="A74" s="1">
        <v>71</v>
      </c>
      <c r="B74" s="98">
        <v>71</v>
      </c>
      <c r="C74" s="75"/>
      <c r="D74" s="73"/>
      <c r="E74" s="73"/>
      <c r="F74" s="74"/>
      <c r="G74" s="75"/>
      <c r="H74" s="75"/>
      <c r="I74" s="93"/>
      <c r="J74" s="93"/>
      <c r="K74" s="71"/>
      <c r="L74" s="71"/>
      <c r="M74" s="70">
        <f t="shared" si="4"/>
        <v>0</v>
      </c>
      <c r="N74" s="57"/>
      <c r="O74" s="68">
        <f>IF(N74="","",VLOOKUP(N74,Points!$A$1:$B$90,2,FALSE))</f>
      </c>
      <c r="P74" s="56"/>
      <c r="Q74" s="68">
        <f>IF(P74="","",VLOOKUP(P74,Points!$A$1:$B$90,2,FALSE))</f>
      </c>
      <c r="R74" s="47">
        <f t="shared" si="5"/>
      </c>
    </row>
    <row r="75" spans="1:18" ht="24.75" customHeight="1" hidden="1">
      <c r="A75" s="1">
        <v>72</v>
      </c>
      <c r="B75" s="98">
        <v>72</v>
      </c>
      <c r="C75" s="75"/>
      <c r="D75" s="73"/>
      <c r="E75" s="73"/>
      <c r="F75" s="74"/>
      <c r="G75" s="75"/>
      <c r="H75" s="75"/>
      <c r="I75" s="93"/>
      <c r="J75" s="93"/>
      <c r="K75" s="71"/>
      <c r="L75" s="71"/>
      <c r="M75" s="70">
        <f t="shared" si="4"/>
        <v>0</v>
      </c>
      <c r="N75" s="57"/>
      <c r="O75" s="68">
        <f>IF(N75="","",VLOOKUP(N75,Points!$A$1:$B$90,2,FALSE))</f>
      </c>
      <c r="P75" s="56"/>
      <c r="Q75" s="68">
        <f>IF(P75="","",VLOOKUP(P75,Points!$A$1:$B$90,2,FALSE))</f>
      </c>
      <c r="R75" s="47">
        <f t="shared" si="5"/>
      </c>
    </row>
    <row r="76" spans="1:18" ht="24.75" customHeight="1" hidden="1">
      <c r="A76" s="1">
        <v>73</v>
      </c>
      <c r="B76" s="98">
        <v>73</v>
      </c>
      <c r="C76" s="75"/>
      <c r="D76" s="73"/>
      <c r="E76" s="73"/>
      <c r="F76" s="74"/>
      <c r="G76" s="75"/>
      <c r="H76" s="75"/>
      <c r="I76" s="93"/>
      <c r="J76" s="93"/>
      <c r="K76" s="71"/>
      <c r="L76" s="71"/>
      <c r="M76" s="70">
        <f t="shared" si="4"/>
        <v>0</v>
      </c>
      <c r="N76" s="57"/>
      <c r="O76" s="68">
        <f>IF(N76="","",VLOOKUP(N76,Points!$A$1:$B$90,2,FALSE))</f>
      </c>
      <c r="P76" s="56"/>
      <c r="Q76" s="68">
        <f>IF(P76="","",VLOOKUP(P76,Points!$A$1:$B$90,2,FALSE))</f>
      </c>
      <c r="R76" s="47">
        <f t="shared" si="5"/>
      </c>
    </row>
    <row r="77" spans="1:18" ht="24.75" customHeight="1" hidden="1">
      <c r="A77" s="1">
        <v>74</v>
      </c>
      <c r="B77" s="98">
        <v>74</v>
      </c>
      <c r="C77" s="75"/>
      <c r="D77" s="73"/>
      <c r="E77" s="73"/>
      <c r="F77" s="74"/>
      <c r="G77" s="75"/>
      <c r="H77" s="75"/>
      <c r="I77" s="93"/>
      <c r="J77" s="93"/>
      <c r="K77" s="71"/>
      <c r="L77" s="71"/>
      <c r="M77" s="70">
        <f t="shared" si="4"/>
        <v>0</v>
      </c>
      <c r="N77" s="57"/>
      <c r="O77" s="68">
        <f>IF(N77="","",VLOOKUP(N77,Points!$A$1:$B$90,2,FALSE))</f>
      </c>
      <c r="P77" s="56"/>
      <c r="Q77" s="68">
        <f>IF(P77="","",VLOOKUP(P77,Points!$A$1:$B$90,2,FALSE))</f>
      </c>
      <c r="R77" s="47">
        <f t="shared" si="5"/>
      </c>
    </row>
    <row r="78" spans="1:18" ht="24.75" customHeight="1" hidden="1">
      <c r="A78" s="1">
        <v>75</v>
      </c>
      <c r="B78" s="98">
        <v>75</v>
      </c>
      <c r="C78" s="75"/>
      <c r="D78" s="73"/>
      <c r="E78" s="73"/>
      <c r="F78" s="74"/>
      <c r="G78" s="75"/>
      <c r="H78" s="75"/>
      <c r="I78" s="93"/>
      <c r="J78" s="93"/>
      <c r="K78" s="71"/>
      <c r="L78" s="71"/>
      <c r="M78" s="70">
        <f t="shared" si="4"/>
        <v>0</v>
      </c>
      <c r="N78" s="57"/>
      <c r="O78" s="68">
        <f>IF(N78="","",VLOOKUP(N78,Points!$A$1:$B$90,2,FALSE))</f>
      </c>
      <c r="P78" s="56"/>
      <c r="Q78" s="68">
        <f>IF(P78="","",VLOOKUP(P78,Points!$A$1:$B$90,2,FALSE))</f>
      </c>
      <c r="R78" s="47">
        <f t="shared" si="5"/>
      </c>
    </row>
    <row r="79" spans="1:7" ht="12.75" hidden="1">
      <c r="A79" s="1">
        <v>76</v>
      </c>
      <c r="D79" s="3">
        <f>COUNTA(D4:D78)</f>
        <v>64</v>
      </c>
      <c r="F79" s="3">
        <f>COUNTIF(F4:F78,"VELO TONIC VAUVERDOIS")</f>
        <v>5</v>
      </c>
      <c r="G79" s="3" t="s">
        <v>32</v>
      </c>
    </row>
  </sheetData>
  <sheetProtection/>
  <mergeCells count="1">
    <mergeCell ref="A1:R1"/>
  </mergeCells>
  <printOptions/>
  <pageMargins left="0.12" right="0.05" top="0.34" bottom="0.03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5"/>
  <sheetViews>
    <sheetView zoomScalePageLayoutView="0" workbookViewId="0" topLeftCell="A4">
      <selection activeCell="W10" sqref="W10"/>
    </sheetView>
  </sheetViews>
  <sheetFormatPr defaultColWidth="11.421875" defaultRowHeight="12.75"/>
  <cols>
    <col min="1" max="1" width="5.140625" style="2" customWidth="1"/>
    <col min="2" max="2" width="4.57421875" style="12" customWidth="1"/>
    <col min="3" max="3" width="4.28125" style="2" customWidth="1"/>
    <col min="4" max="4" width="20.8515625" style="0" customWidth="1"/>
    <col min="5" max="5" width="16.421875" style="0" customWidth="1"/>
    <col min="6" max="6" width="25.00390625" style="5" customWidth="1"/>
    <col min="7" max="7" width="11.8515625" style="2" hidden="1" customWidth="1"/>
    <col min="8" max="8" width="11.140625" style="2" hidden="1" customWidth="1"/>
    <col min="9" max="9" width="10.421875" style="2" hidden="1" customWidth="1"/>
    <col min="10" max="10" width="31.00390625" style="12" hidden="1" customWidth="1"/>
    <col min="11" max="11" width="10.421875" style="11" customWidth="1"/>
    <col min="12" max="13" width="10.140625" style="11" customWidth="1"/>
    <col min="14" max="14" width="7.140625" style="0" customWidth="1"/>
    <col min="15" max="15" width="7.8515625" style="0" customWidth="1"/>
    <col min="16" max="16" width="7.28125" style="2" customWidth="1"/>
    <col min="17" max="17" width="8.00390625" style="2" customWidth="1"/>
    <col min="18" max="18" width="11.00390625" style="2" customWidth="1"/>
  </cols>
  <sheetData>
    <row r="1" spans="1:18" ht="37.5" customHeight="1">
      <c r="A1" s="183" t="s">
        <v>458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5"/>
    </row>
    <row r="2" spans="11:18" ht="20.25" customHeight="1">
      <c r="K2" s="9" t="s">
        <v>10</v>
      </c>
      <c r="L2" s="9" t="s">
        <v>12</v>
      </c>
      <c r="M2" s="9" t="s">
        <v>13</v>
      </c>
      <c r="N2" s="6" t="s">
        <v>3</v>
      </c>
      <c r="O2" s="6" t="s">
        <v>4</v>
      </c>
      <c r="P2" s="6" t="s">
        <v>3</v>
      </c>
      <c r="Q2" s="6" t="s">
        <v>4</v>
      </c>
      <c r="R2" s="6" t="s">
        <v>8</v>
      </c>
    </row>
    <row r="3" spans="1:18" s="59" customFormat="1" ht="36" customHeight="1">
      <c r="A3" s="66" t="s">
        <v>6</v>
      </c>
      <c r="B3" s="111" t="s">
        <v>440</v>
      </c>
      <c r="C3" s="63" t="s">
        <v>24</v>
      </c>
      <c r="D3" s="62" t="s">
        <v>0</v>
      </c>
      <c r="E3" s="62" t="s">
        <v>1</v>
      </c>
      <c r="F3" s="62" t="s">
        <v>2</v>
      </c>
      <c r="G3" s="62" t="s">
        <v>7</v>
      </c>
      <c r="H3" s="62" t="s">
        <v>16</v>
      </c>
      <c r="I3" s="62" t="s">
        <v>17</v>
      </c>
      <c r="J3" s="64" t="s">
        <v>31</v>
      </c>
      <c r="K3" s="65" t="s">
        <v>11</v>
      </c>
      <c r="L3" s="65" t="s">
        <v>11</v>
      </c>
      <c r="M3" s="65" t="s">
        <v>9</v>
      </c>
      <c r="N3" s="62" t="s">
        <v>14</v>
      </c>
      <c r="O3" s="62" t="s">
        <v>14</v>
      </c>
      <c r="P3" s="62" t="s">
        <v>5</v>
      </c>
      <c r="Q3" s="62" t="s">
        <v>5</v>
      </c>
      <c r="R3" s="62" t="s">
        <v>15</v>
      </c>
    </row>
    <row r="4" spans="1:18" s="20" customFormat="1" ht="18" customHeight="1">
      <c r="A4" s="47">
        <v>1</v>
      </c>
      <c r="B4" s="91">
        <v>49</v>
      </c>
      <c r="C4" s="75" t="s">
        <v>41</v>
      </c>
      <c r="D4" s="82" t="s">
        <v>223</v>
      </c>
      <c r="E4" s="82" t="s">
        <v>224</v>
      </c>
      <c r="F4" s="83" t="s">
        <v>225</v>
      </c>
      <c r="G4" s="84">
        <v>1348101180</v>
      </c>
      <c r="H4" s="84" t="s">
        <v>226</v>
      </c>
      <c r="I4" s="75"/>
      <c r="J4" s="75"/>
      <c r="K4" s="70">
        <v>5653</v>
      </c>
      <c r="L4" s="70">
        <v>5597</v>
      </c>
      <c r="M4" s="70">
        <f aca="true" t="shared" si="0" ref="M4:M49">MIN(K4,L4)</f>
        <v>5597</v>
      </c>
      <c r="N4" s="47">
        <v>1</v>
      </c>
      <c r="O4" s="132">
        <f>IF(N4="","",VLOOKUP(N4,Points!$A$1:$B$90,2,FALSE))</f>
        <v>200</v>
      </c>
      <c r="P4" s="47">
        <v>5</v>
      </c>
      <c r="Q4" s="68">
        <f>IF(P4="","",VLOOKUP(P4,Points!$A$1:$B$90,2,FALSE))</f>
        <v>136</v>
      </c>
      <c r="R4" s="47">
        <f aca="true" t="shared" si="1" ref="R4:R35">IF(Q4="","",O4+Q4)</f>
        <v>336</v>
      </c>
    </row>
    <row r="5" spans="1:18" s="20" customFormat="1" ht="18" customHeight="1">
      <c r="A5" s="47">
        <v>2</v>
      </c>
      <c r="B5" s="91">
        <v>53</v>
      </c>
      <c r="C5" s="81" t="s">
        <v>41</v>
      </c>
      <c r="D5" s="134" t="s">
        <v>229</v>
      </c>
      <c r="E5" s="134" t="s">
        <v>140</v>
      </c>
      <c r="F5" s="51" t="s">
        <v>138</v>
      </c>
      <c r="G5" s="135">
        <v>1330033003</v>
      </c>
      <c r="H5" s="135" t="s">
        <v>38</v>
      </c>
      <c r="I5" s="136"/>
      <c r="J5" s="75"/>
      <c r="K5" s="70">
        <v>5884</v>
      </c>
      <c r="L5" s="70">
        <v>5669</v>
      </c>
      <c r="M5" s="70">
        <f t="shared" si="0"/>
        <v>5669</v>
      </c>
      <c r="N5" s="47">
        <v>3</v>
      </c>
      <c r="O5" s="132">
        <f>IF(N5="","",VLOOKUP(N5,Points!$A$1:$B$90,2,FALSE))</f>
        <v>160</v>
      </c>
      <c r="P5" s="47">
        <v>3</v>
      </c>
      <c r="Q5" s="68">
        <f>IF(P5="","",VLOOKUP(P5,Points!$A$1:$B$90,2,FALSE))</f>
        <v>160</v>
      </c>
      <c r="R5" s="47">
        <f t="shared" si="1"/>
        <v>320</v>
      </c>
    </row>
    <row r="6" spans="1:18" s="20" customFormat="1" ht="18" customHeight="1">
      <c r="A6" s="47">
        <v>3</v>
      </c>
      <c r="B6" s="92">
        <v>24</v>
      </c>
      <c r="C6" s="75" t="s">
        <v>41</v>
      </c>
      <c r="D6" s="85" t="s">
        <v>190</v>
      </c>
      <c r="E6" s="85" t="s">
        <v>191</v>
      </c>
      <c r="F6" s="86" t="s">
        <v>65</v>
      </c>
      <c r="G6" s="87">
        <v>1334080023</v>
      </c>
      <c r="H6" s="87" t="s">
        <v>66</v>
      </c>
      <c r="I6" s="75"/>
      <c r="J6" s="75"/>
      <c r="K6" s="70">
        <v>10590</v>
      </c>
      <c r="L6" s="70">
        <v>5903</v>
      </c>
      <c r="M6" s="70">
        <f t="shared" si="0"/>
        <v>5903</v>
      </c>
      <c r="N6" s="47">
        <v>7</v>
      </c>
      <c r="O6" s="132">
        <f>IF(N6="","",VLOOKUP(N6,Points!$A$1:$B$90,2,FALSE))</f>
        <v>118</v>
      </c>
      <c r="P6" s="47">
        <v>1</v>
      </c>
      <c r="Q6" s="68">
        <f>IF(P6="","",VLOOKUP(P6,Points!$A$1:$B$90,2,FALSE))</f>
        <v>200</v>
      </c>
      <c r="R6" s="47">
        <f t="shared" si="1"/>
        <v>318</v>
      </c>
    </row>
    <row r="7" spans="1:18" s="20" customFormat="1" ht="18" customHeight="1">
      <c r="A7" s="47">
        <v>4</v>
      </c>
      <c r="B7" s="91">
        <v>13</v>
      </c>
      <c r="C7" s="75" t="s">
        <v>41</v>
      </c>
      <c r="D7" s="73" t="s">
        <v>170</v>
      </c>
      <c r="E7" s="73" t="s">
        <v>157</v>
      </c>
      <c r="F7" s="74" t="s">
        <v>46</v>
      </c>
      <c r="G7" s="75">
        <v>1330020140</v>
      </c>
      <c r="H7" s="75" t="s">
        <v>38</v>
      </c>
      <c r="I7" s="75"/>
      <c r="J7" s="75"/>
      <c r="K7" s="70">
        <v>5825</v>
      </c>
      <c r="L7" s="70">
        <v>5622</v>
      </c>
      <c r="M7" s="70">
        <f t="shared" si="0"/>
        <v>5622</v>
      </c>
      <c r="N7" s="47">
        <v>2</v>
      </c>
      <c r="O7" s="132">
        <f>IF(N7="","",VLOOKUP(N7,Points!$A$1:$B$90,2,FALSE))</f>
        <v>176</v>
      </c>
      <c r="P7" s="47">
        <v>8</v>
      </c>
      <c r="Q7" s="68">
        <f>IF(P7="","",VLOOKUP(P7,Points!$A$1:$B$90,2,FALSE))</f>
        <v>110</v>
      </c>
      <c r="R7" s="47">
        <f t="shared" si="1"/>
        <v>286</v>
      </c>
    </row>
    <row r="8" spans="1:18" s="20" customFormat="1" ht="18" customHeight="1">
      <c r="A8" s="47">
        <v>5</v>
      </c>
      <c r="B8" s="92">
        <v>18</v>
      </c>
      <c r="C8" s="75" t="s">
        <v>41</v>
      </c>
      <c r="D8" s="73" t="s">
        <v>180</v>
      </c>
      <c r="E8" s="74" t="s">
        <v>181</v>
      </c>
      <c r="F8" s="74" t="s">
        <v>182</v>
      </c>
      <c r="G8" s="75">
        <v>1366046143</v>
      </c>
      <c r="H8" s="75" t="s">
        <v>38</v>
      </c>
      <c r="I8" s="75"/>
      <c r="J8" s="75"/>
      <c r="K8" s="70">
        <v>5759</v>
      </c>
      <c r="L8" s="70">
        <v>10087</v>
      </c>
      <c r="M8" s="70">
        <f t="shared" si="0"/>
        <v>5759</v>
      </c>
      <c r="N8" s="47">
        <v>4</v>
      </c>
      <c r="O8" s="132">
        <f>IF(N8="","",VLOOKUP(N8,Points!$A$1:$B$90,2,FALSE))</f>
        <v>148</v>
      </c>
      <c r="P8" s="47">
        <v>6</v>
      </c>
      <c r="Q8" s="68">
        <f>IF(P8="","",VLOOKUP(P8,Points!$A$1:$B$90,2,FALSE))</f>
        <v>126</v>
      </c>
      <c r="R8" s="47">
        <f t="shared" si="1"/>
        <v>274</v>
      </c>
    </row>
    <row r="9" spans="1:18" s="20" customFormat="1" ht="18" customHeight="1">
      <c r="A9" s="47">
        <v>6</v>
      </c>
      <c r="B9" s="91">
        <v>29</v>
      </c>
      <c r="C9" s="75" t="s">
        <v>41</v>
      </c>
      <c r="D9" s="73" t="s">
        <v>195</v>
      </c>
      <c r="E9" s="73" t="s">
        <v>196</v>
      </c>
      <c r="F9" s="74" t="s">
        <v>77</v>
      </c>
      <c r="G9" s="75">
        <v>1334081168</v>
      </c>
      <c r="H9" s="75" t="s">
        <v>38</v>
      </c>
      <c r="I9" s="75"/>
      <c r="J9" s="75"/>
      <c r="K9" s="70">
        <v>5973</v>
      </c>
      <c r="L9" s="70">
        <v>10056</v>
      </c>
      <c r="M9" s="70">
        <f t="shared" si="0"/>
        <v>5973</v>
      </c>
      <c r="N9" s="47">
        <v>13</v>
      </c>
      <c r="O9" s="132">
        <f>IF(N9="","",VLOOKUP(N9,Points!$A$1:$B$90,2,FALSE))</f>
        <v>87</v>
      </c>
      <c r="P9" s="47">
        <v>2</v>
      </c>
      <c r="Q9" s="68">
        <f>IF(P9="","",VLOOKUP(P9,Points!$A$1:$B$90,2,FALSE))</f>
        <v>176</v>
      </c>
      <c r="R9" s="47">
        <f t="shared" si="1"/>
        <v>263</v>
      </c>
    </row>
    <row r="10" spans="1:18" s="20" customFormat="1" ht="18" customHeight="1">
      <c r="A10" s="47">
        <v>7</v>
      </c>
      <c r="B10" s="92">
        <v>57</v>
      </c>
      <c r="C10" s="75" t="s">
        <v>41</v>
      </c>
      <c r="D10" s="73" t="s">
        <v>233</v>
      </c>
      <c r="E10" s="73" t="s">
        <v>234</v>
      </c>
      <c r="F10" s="74" t="s">
        <v>225</v>
      </c>
      <c r="G10" s="75">
        <v>1348101186</v>
      </c>
      <c r="H10" s="75" t="s">
        <v>153</v>
      </c>
      <c r="I10" s="75" t="s">
        <v>89</v>
      </c>
      <c r="J10" s="75"/>
      <c r="K10" s="70">
        <v>5943</v>
      </c>
      <c r="L10" s="70">
        <v>5984</v>
      </c>
      <c r="M10" s="70">
        <f t="shared" si="0"/>
        <v>5943</v>
      </c>
      <c r="N10" s="47">
        <v>10</v>
      </c>
      <c r="O10" s="132">
        <f>IF(N10="","",VLOOKUP(N10,Points!$A$1:$B$90,2,FALSE))</f>
        <v>98</v>
      </c>
      <c r="P10" s="47">
        <v>7</v>
      </c>
      <c r="Q10" s="68">
        <f>IF(P10="","",VLOOKUP(P10,Points!$A$1:$B$90,2,FALSE))</f>
        <v>118</v>
      </c>
      <c r="R10" s="47">
        <f t="shared" si="1"/>
        <v>216</v>
      </c>
    </row>
    <row r="11" spans="1:18" s="20" customFormat="1" ht="18" customHeight="1">
      <c r="A11" s="47">
        <v>8</v>
      </c>
      <c r="B11" s="91">
        <v>4</v>
      </c>
      <c r="C11" s="75" t="s">
        <v>41</v>
      </c>
      <c r="D11" s="73" t="s">
        <v>156</v>
      </c>
      <c r="E11" s="73" t="s">
        <v>157</v>
      </c>
      <c r="F11" s="74" t="s">
        <v>37</v>
      </c>
      <c r="G11" s="75">
        <v>1334091165</v>
      </c>
      <c r="H11" s="75" t="s">
        <v>38</v>
      </c>
      <c r="I11" s="75"/>
      <c r="J11" s="75"/>
      <c r="K11" s="70">
        <v>5886</v>
      </c>
      <c r="L11" s="70">
        <v>5872</v>
      </c>
      <c r="M11" s="70">
        <f t="shared" si="0"/>
        <v>5872</v>
      </c>
      <c r="N11" s="47">
        <v>5</v>
      </c>
      <c r="O11" s="132">
        <f>IF(N11="","",VLOOKUP(N11,Points!$A$1:$B$90,2,FALSE))</f>
        <v>136</v>
      </c>
      <c r="P11" s="47">
        <v>16</v>
      </c>
      <c r="Q11" s="68">
        <f>IF(P11="","",VLOOKUP(P11,Points!$A$1:$B$90,2,FALSE))</f>
        <v>78</v>
      </c>
      <c r="R11" s="47">
        <f t="shared" si="1"/>
        <v>214</v>
      </c>
    </row>
    <row r="12" spans="1:18" s="52" customFormat="1" ht="18" customHeight="1">
      <c r="A12" s="47">
        <v>9</v>
      </c>
      <c r="B12" s="91">
        <v>61</v>
      </c>
      <c r="C12" s="75" t="s">
        <v>41</v>
      </c>
      <c r="D12" s="73" t="s">
        <v>242</v>
      </c>
      <c r="E12" s="73" t="s">
        <v>160</v>
      </c>
      <c r="F12" s="74" t="s">
        <v>241</v>
      </c>
      <c r="G12" s="75">
        <v>1348098145</v>
      </c>
      <c r="H12" s="75" t="s">
        <v>153</v>
      </c>
      <c r="I12" s="75" t="s">
        <v>89</v>
      </c>
      <c r="J12" s="75"/>
      <c r="K12" s="70">
        <v>10666</v>
      </c>
      <c r="L12" s="70">
        <v>10315</v>
      </c>
      <c r="M12" s="70">
        <f t="shared" si="0"/>
        <v>10315</v>
      </c>
      <c r="N12" s="47">
        <v>27</v>
      </c>
      <c r="O12" s="132">
        <f>IF(N12="","",VLOOKUP(N12,Points!$A$1:$B$90,2,FALSE))</f>
        <v>61</v>
      </c>
      <c r="P12" s="47">
        <v>4</v>
      </c>
      <c r="Q12" s="68">
        <f>IF(P12="","",VLOOKUP(P12,Points!$A$1:$B$90,2,FALSE))</f>
        <v>148</v>
      </c>
      <c r="R12" s="47">
        <f t="shared" si="1"/>
        <v>209</v>
      </c>
    </row>
    <row r="13" spans="1:18" s="20" customFormat="1" ht="18" customHeight="1">
      <c r="A13" s="47">
        <v>10</v>
      </c>
      <c r="B13" s="91">
        <v>40</v>
      </c>
      <c r="C13" s="75" t="s">
        <v>41</v>
      </c>
      <c r="D13" s="73" t="s">
        <v>209</v>
      </c>
      <c r="E13" s="73" t="s">
        <v>125</v>
      </c>
      <c r="F13" s="74" t="s">
        <v>106</v>
      </c>
      <c r="G13" s="75">
        <v>1348098125</v>
      </c>
      <c r="H13" s="75" t="s">
        <v>66</v>
      </c>
      <c r="I13" s="75" t="s">
        <v>89</v>
      </c>
      <c r="J13" s="75"/>
      <c r="K13" s="70">
        <v>5996</v>
      </c>
      <c r="L13" s="70">
        <v>5952</v>
      </c>
      <c r="M13" s="70">
        <f t="shared" si="0"/>
        <v>5952</v>
      </c>
      <c r="N13" s="47">
        <v>12</v>
      </c>
      <c r="O13" s="132">
        <f>IF(N13="","",VLOOKUP(N13,Points!$A$1:$B$90,2,FALSE))</f>
        <v>90</v>
      </c>
      <c r="P13" s="47">
        <v>12</v>
      </c>
      <c r="Q13" s="68">
        <f>IF(P13="","",VLOOKUP(P13,Points!$A$1:$B$90,2,FALSE))</f>
        <v>90</v>
      </c>
      <c r="R13" s="47">
        <f t="shared" si="1"/>
        <v>180</v>
      </c>
    </row>
    <row r="14" spans="1:18" s="20" customFormat="1" ht="18" customHeight="1">
      <c r="A14" s="47">
        <v>11</v>
      </c>
      <c r="B14" s="92">
        <v>15</v>
      </c>
      <c r="C14" s="75" t="s">
        <v>41</v>
      </c>
      <c r="D14" s="73" t="s">
        <v>174</v>
      </c>
      <c r="E14" s="73" t="s">
        <v>130</v>
      </c>
      <c r="F14" s="74" t="s">
        <v>173</v>
      </c>
      <c r="G14" s="75">
        <v>1311006435</v>
      </c>
      <c r="H14" s="75" t="s">
        <v>66</v>
      </c>
      <c r="I14" s="75" t="s">
        <v>89</v>
      </c>
      <c r="J14" s="75"/>
      <c r="K14" s="70">
        <v>10169</v>
      </c>
      <c r="L14" s="70">
        <v>10066</v>
      </c>
      <c r="M14" s="70">
        <f t="shared" si="0"/>
        <v>10066</v>
      </c>
      <c r="N14" s="47">
        <v>14</v>
      </c>
      <c r="O14" s="132">
        <f>IF(N14="","",VLOOKUP(N14,Points!$A$1:$B$90,2,FALSE))</f>
        <v>84</v>
      </c>
      <c r="P14" s="47">
        <v>11</v>
      </c>
      <c r="Q14" s="68">
        <f>IF(P14="","",VLOOKUP(P14,Points!$A$1:$B$90,2,FALSE))</f>
        <v>94</v>
      </c>
      <c r="R14" s="47">
        <f t="shared" si="1"/>
        <v>178</v>
      </c>
    </row>
    <row r="15" spans="1:18" s="20" customFormat="1" ht="18" customHeight="1">
      <c r="A15" s="47">
        <v>12</v>
      </c>
      <c r="B15" s="92">
        <v>33</v>
      </c>
      <c r="C15" s="75" t="s">
        <v>41</v>
      </c>
      <c r="D15" s="73" t="s">
        <v>202</v>
      </c>
      <c r="E15" s="73" t="s">
        <v>203</v>
      </c>
      <c r="F15" s="74" t="s">
        <v>77</v>
      </c>
      <c r="G15" s="75">
        <v>1334081179</v>
      </c>
      <c r="H15" s="75" t="s">
        <v>38</v>
      </c>
      <c r="I15" s="75"/>
      <c r="J15" s="75"/>
      <c r="K15" s="70">
        <v>10225</v>
      </c>
      <c r="L15" s="70">
        <v>5903</v>
      </c>
      <c r="M15" s="70">
        <f t="shared" si="0"/>
        <v>5903</v>
      </c>
      <c r="N15" s="47">
        <v>7</v>
      </c>
      <c r="O15" s="132">
        <f>IF(N15="","",VLOOKUP(N15,Points!$A$1:$B$90,2,FALSE))</f>
        <v>118</v>
      </c>
      <c r="P15" s="47">
        <v>34</v>
      </c>
      <c r="Q15" s="68">
        <f>IF(P15="","",VLOOKUP(P15,Points!$A$1:$B$90,2,FALSE))</f>
        <v>54</v>
      </c>
      <c r="R15" s="47">
        <f t="shared" si="1"/>
        <v>172</v>
      </c>
    </row>
    <row r="16" spans="1:18" s="20" customFormat="1" ht="18" customHeight="1">
      <c r="A16" s="47">
        <v>13</v>
      </c>
      <c r="B16" s="91">
        <v>38</v>
      </c>
      <c r="C16" s="75" t="s">
        <v>41</v>
      </c>
      <c r="D16" s="73" t="s">
        <v>206</v>
      </c>
      <c r="E16" s="73" t="s">
        <v>43</v>
      </c>
      <c r="F16" s="74" t="s">
        <v>88</v>
      </c>
      <c r="G16" s="75">
        <v>1330030073</v>
      </c>
      <c r="H16" s="75" t="s">
        <v>66</v>
      </c>
      <c r="I16" s="75" t="s">
        <v>89</v>
      </c>
      <c r="J16" s="75"/>
      <c r="K16" s="70">
        <v>5950</v>
      </c>
      <c r="L16" s="70">
        <v>10013</v>
      </c>
      <c r="M16" s="70">
        <f t="shared" si="0"/>
        <v>5950</v>
      </c>
      <c r="N16" s="47">
        <v>11</v>
      </c>
      <c r="O16" s="132">
        <f>IF(N16="","",VLOOKUP(N16,Points!$A$1:$B$90,2,FALSE))</f>
        <v>94</v>
      </c>
      <c r="P16" s="47">
        <v>18</v>
      </c>
      <c r="Q16" s="68">
        <f>IF(P16="","",VLOOKUP(P16,Points!$A$1:$B$90,2,FALSE))</f>
        <v>74</v>
      </c>
      <c r="R16" s="47">
        <f t="shared" si="1"/>
        <v>168</v>
      </c>
    </row>
    <row r="17" spans="1:18" s="20" customFormat="1" ht="18" customHeight="1">
      <c r="A17" s="47">
        <v>14</v>
      </c>
      <c r="B17" s="91">
        <v>56</v>
      </c>
      <c r="C17" s="75" t="s">
        <v>41</v>
      </c>
      <c r="D17" s="73" t="s">
        <v>232</v>
      </c>
      <c r="E17" s="73" t="s">
        <v>72</v>
      </c>
      <c r="F17" s="74" t="s">
        <v>83</v>
      </c>
      <c r="G17" s="75">
        <v>1330018033</v>
      </c>
      <c r="H17" s="75" t="s">
        <v>38</v>
      </c>
      <c r="I17" s="75"/>
      <c r="J17" s="75"/>
      <c r="K17" s="70">
        <v>10466</v>
      </c>
      <c r="L17" s="70">
        <v>10325</v>
      </c>
      <c r="M17" s="70">
        <f t="shared" si="0"/>
        <v>10325</v>
      </c>
      <c r="N17" s="47">
        <v>28</v>
      </c>
      <c r="O17" s="132">
        <f>IF(N17="","",VLOOKUP(N17,Points!$A$1:$B$90,2,FALSE))</f>
        <v>60</v>
      </c>
      <c r="P17" s="47">
        <v>9</v>
      </c>
      <c r="Q17" s="68">
        <f>IF(P17="","",VLOOKUP(P17,Points!$A$1:$B$90,2,FALSE))</f>
        <v>104</v>
      </c>
      <c r="R17" s="47">
        <f t="shared" si="1"/>
        <v>164</v>
      </c>
    </row>
    <row r="18" spans="1:18" s="20" customFormat="1" ht="18" customHeight="1">
      <c r="A18" s="47">
        <v>15</v>
      </c>
      <c r="B18" s="91">
        <v>2</v>
      </c>
      <c r="C18" s="75" t="s">
        <v>41</v>
      </c>
      <c r="D18" s="77" t="s">
        <v>151</v>
      </c>
      <c r="E18" s="77" t="s">
        <v>111</v>
      </c>
      <c r="F18" s="76" t="s">
        <v>152</v>
      </c>
      <c r="G18" s="78">
        <v>1334070118</v>
      </c>
      <c r="H18" s="78" t="s">
        <v>153</v>
      </c>
      <c r="I18" s="78" t="s">
        <v>89</v>
      </c>
      <c r="J18" s="75"/>
      <c r="K18" s="70">
        <v>5956</v>
      </c>
      <c r="L18" s="70">
        <v>5884</v>
      </c>
      <c r="M18" s="70">
        <f t="shared" si="0"/>
        <v>5884</v>
      </c>
      <c r="N18" s="47">
        <v>6</v>
      </c>
      <c r="O18" s="132">
        <f>IF(N18="","",VLOOKUP(N18,Points!$A$1:$B$90,2,FALSE))</f>
        <v>126</v>
      </c>
      <c r="P18" s="47">
        <v>51</v>
      </c>
      <c r="Q18" s="68">
        <f>IF(P18="","",VLOOKUP(P18,Points!$A$1:$B$90,2,FALSE))</f>
        <v>37</v>
      </c>
      <c r="R18" s="47">
        <f t="shared" si="1"/>
        <v>163</v>
      </c>
    </row>
    <row r="19" spans="1:18" s="20" customFormat="1" ht="18" customHeight="1">
      <c r="A19" s="47">
        <v>16</v>
      </c>
      <c r="B19" s="92">
        <v>3</v>
      </c>
      <c r="C19" s="75" t="s">
        <v>41</v>
      </c>
      <c r="D19" s="73" t="s">
        <v>154</v>
      </c>
      <c r="E19" s="73" t="s">
        <v>155</v>
      </c>
      <c r="F19" s="74" t="s">
        <v>30</v>
      </c>
      <c r="G19" s="75">
        <v>1330021145</v>
      </c>
      <c r="H19" s="75" t="s">
        <v>149</v>
      </c>
      <c r="I19" s="75" t="s">
        <v>150</v>
      </c>
      <c r="J19" s="75"/>
      <c r="K19" s="70">
        <v>11140</v>
      </c>
      <c r="L19" s="70">
        <v>10153</v>
      </c>
      <c r="M19" s="70">
        <f t="shared" si="0"/>
        <v>10153</v>
      </c>
      <c r="N19" s="47">
        <v>16</v>
      </c>
      <c r="O19" s="132">
        <f>IF(N19="","",VLOOKUP(N19,Points!$A$1:$B$90,2,FALSE))</f>
        <v>78</v>
      </c>
      <c r="P19" s="47">
        <v>17</v>
      </c>
      <c r="Q19" s="68">
        <f>IF(P19="","",VLOOKUP(P19,Points!$A$1:$B$90,2,FALSE))</f>
        <v>76</v>
      </c>
      <c r="R19" s="47">
        <f t="shared" si="1"/>
        <v>154</v>
      </c>
    </row>
    <row r="20" spans="1:18" s="52" customFormat="1" ht="18" customHeight="1">
      <c r="A20" s="47">
        <v>17</v>
      </c>
      <c r="B20" s="92">
        <v>54</v>
      </c>
      <c r="C20" s="75" t="s">
        <v>41</v>
      </c>
      <c r="D20" s="73" t="s">
        <v>230</v>
      </c>
      <c r="E20" s="73" t="s">
        <v>140</v>
      </c>
      <c r="F20" s="79" t="s">
        <v>138</v>
      </c>
      <c r="G20" s="75">
        <v>1330033037</v>
      </c>
      <c r="H20" s="75" t="s">
        <v>38</v>
      </c>
      <c r="I20" s="75"/>
      <c r="J20" s="75"/>
      <c r="K20" s="70">
        <v>10891</v>
      </c>
      <c r="L20" s="70">
        <v>10572</v>
      </c>
      <c r="M20" s="70">
        <f t="shared" si="0"/>
        <v>10572</v>
      </c>
      <c r="N20" s="47">
        <v>35</v>
      </c>
      <c r="O20" s="132">
        <f>IF(N20="","",VLOOKUP(N20,Points!$A$1:$B$90,2,FALSE))</f>
        <v>53</v>
      </c>
      <c r="P20" s="47">
        <v>10</v>
      </c>
      <c r="Q20" s="68">
        <f>IF(P20="","",VLOOKUP(P20,Points!$A$1:$B$90,2,FALSE))</f>
        <v>98</v>
      </c>
      <c r="R20" s="47">
        <f t="shared" si="1"/>
        <v>151</v>
      </c>
    </row>
    <row r="21" spans="1:18" s="20" customFormat="1" ht="18" customHeight="1">
      <c r="A21" s="47">
        <v>18</v>
      </c>
      <c r="B21" s="91">
        <v>46</v>
      </c>
      <c r="C21" s="75" t="s">
        <v>41</v>
      </c>
      <c r="D21" s="73" t="s">
        <v>218</v>
      </c>
      <c r="E21" s="73" t="s">
        <v>219</v>
      </c>
      <c r="F21" s="74" t="s">
        <v>123</v>
      </c>
      <c r="G21" s="75">
        <v>1334072034</v>
      </c>
      <c r="H21" s="75" t="s">
        <v>38</v>
      </c>
      <c r="I21" s="75"/>
      <c r="J21" s="75"/>
      <c r="K21" s="70">
        <v>10437</v>
      </c>
      <c r="L21" s="70">
        <v>10569</v>
      </c>
      <c r="M21" s="70">
        <f t="shared" si="0"/>
        <v>10437</v>
      </c>
      <c r="N21" s="47">
        <v>31</v>
      </c>
      <c r="O21" s="132">
        <f>IF(N21="","",VLOOKUP(N21,Points!$A$1:$B$90,2,FALSE))</f>
        <v>57</v>
      </c>
      <c r="P21" s="47">
        <v>13</v>
      </c>
      <c r="Q21" s="68">
        <f>IF(P21="","",VLOOKUP(P21,Points!$A$1:$B$90,2,FALSE))</f>
        <v>87</v>
      </c>
      <c r="R21" s="47">
        <f t="shared" si="1"/>
        <v>144</v>
      </c>
    </row>
    <row r="22" spans="1:18" s="20" customFormat="1" ht="18" customHeight="1">
      <c r="A22" s="47">
        <v>19</v>
      </c>
      <c r="B22" s="91">
        <v>1</v>
      </c>
      <c r="C22" s="75" t="s">
        <v>41</v>
      </c>
      <c r="D22" s="73" t="s">
        <v>148</v>
      </c>
      <c r="E22" s="73" t="s">
        <v>132</v>
      </c>
      <c r="F22" s="74" t="s">
        <v>30</v>
      </c>
      <c r="G22" s="75">
        <v>1330021063</v>
      </c>
      <c r="H22" s="75" t="s">
        <v>149</v>
      </c>
      <c r="I22" s="75" t="s">
        <v>150</v>
      </c>
      <c r="J22" s="75"/>
      <c r="K22" s="70">
        <v>5941</v>
      </c>
      <c r="L22" s="70">
        <v>5990</v>
      </c>
      <c r="M22" s="70">
        <f t="shared" si="0"/>
        <v>5941</v>
      </c>
      <c r="N22" s="47">
        <v>9</v>
      </c>
      <c r="O22" s="132">
        <f>IF(N22="","",VLOOKUP(N22,Points!$A$1:$B$90,2,FALSE))</f>
        <v>104</v>
      </c>
      <c r="P22" s="47">
        <v>49</v>
      </c>
      <c r="Q22" s="68">
        <f>IF(P22="","",VLOOKUP(P22,Points!$A$1:$B$90,2,FALSE))</f>
        <v>39</v>
      </c>
      <c r="R22" s="47">
        <f t="shared" si="1"/>
        <v>143</v>
      </c>
    </row>
    <row r="23" spans="1:18" s="20" customFormat="1" ht="18" customHeight="1">
      <c r="A23" s="47">
        <v>20</v>
      </c>
      <c r="B23" s="91">
        <v>10</v>
      </c>
      <c r="C23" s="75" t="s">
        <v>41</v>
      </c>
      <c r="D23" s="73" t="s">
        <v>165</v>
      </c>
      <c r="E23" s="73" t="s">
        <v>140</v>
      </c>
      <c r="F23" s="74" t="s">
        <v>46</v>
      </c>
      <c r="G23" s="75">
        <v>1330020222</v>
      </c>
      <c r="H23" s="75" t="s">
        <v>38</v>
      </c>
      <c r="I23" s="75"/>
      <c r="J23" s="75"/>
      <c r="K23" s="70">
        <v>10181</v>
      </c>
      <c r="L23" s="70">
        <v>10134</v>
      </c>
      <c r="M23" s="70">
        <f t="shared" si="0"/>
        <v>10134</v>
      </c>
      <c r="N23" s="47">
        <v>15</v>
      </c>
      <c r="O23" s="132">
        <f>IF(N23="","",VLOOKUP(N23,Points!$A$1:$B$90,2,FALSE))</f>
        <v>81</v>
      </c>
      <c r="P23" s="47">
        <v>26</v>
      </c>
      <c r="Q23" s="68">
        <f>IF(P23="","",VLOOKUP(P23,Points!$A$1:$B$90,2,FALSE))</f>
        <v>62</v>
      </c>
      <c r="R23" s="47">
        <f t="shared" si="1"/>
        <v>143</v>
      </c>
    </row>
    <row r="24" spans="1:18" s="20" customFormat="1" ht="18" customHeight="1">
      <c r="A24" s="47">
        <v>21</v>
      </c>
      <c r="B24" s="91">
        <v>55</v>
      </c>
      <c r="C24" s="75" t="s">
        <v>41</v>
      </c>
      <c r="D24" s="73" t="s">
        <v>231</v>
      </c>
      <c r="E24" s="73" t="s">
        <v>185</v>
      </c>
      <c r="F24" s="79" t="s">
        <v>138</v>
      </c>
      <c r="G24" s="75">
        <v>1330033052</v>
      </c>
      <c r="H24" s="75" t="s">
        <v>38</v>
      </c>
      <c r="I24" s="75"/>
      <c r="J24" s="75"/>
      <c r="K24" s="70">
        <v>10460</v>
      </c>
      <c r="L24" s="70">
        <v>10238</v>
      </c>
      <c r="M24" s="70">
        <f t="shared" si="0"/>
        <v>10238</v>
      </c>
      <c r="N24" s="47">
        <v>21</v>
      </c>
      <c r="O24" s="132">
        <f>IF(N24="","",VLOOKUP(N24,Points!$A$1:$B$90,2,FALSE))</f>
        <v>68</v>
      </c>
      <c r="P24" s="47">
        <v>20</v>
      </c>
      <c r="Q24" s="68">
        <f>IF(P24="","",VLOOKUP(P24,Points!$A$1:$B$90,2,FALSE))</f>
        <v>70</v>
      </c>
      <c r="R24" s="47">
        <f t="shared" si="1"/>
        <v>138</v>
      </c>
    </row>
    <row r="25" spans="1:18" s="20" customFormat="1" ht="18" customHeight="1">
      <c r="A25" s="47">
        <v>22</v>
      </c>
      <c r="B25" s="91">
        <v>35</v>
      </c>
      <c r="C25" s="75" t="s">
        <v>41</v>
      </c>
      <c r="D25" s="73" t="s">
        <v>204</v>
      </c>
      <c r="E25" s="73" t="s">
        <v>125</v>
      </c>
      <c r="F25" s="74" t="s">
        <v>83</v>
      </c>
      <c r="G25" s="75">
        <v>1330018336</v>
      </c>
      <c r="H25" s="75" t="s">
        <v>38</v>
      </c>
      <c r="I25" s="75"/>
      <c r="J25" s="75"/>
      <c r="K25" s="70">
        <v>10548</v>
      </c>
      <c r="L25" s="70">
        <v>10269</v>
      </c>
      <c r="M25" s="70">
        <f t="shared" si="0"/>
        <v>10269</v>
      </c>
      <c r="N25" s="47">
        <v>23</v>
      </c>
      <c r="O25" s="132">
        <f>IF(N25="","",VLOOKUP(N25,Points!$A$1:$B$90,2,FALSE))</f>
        <v>65</v>
      </c>
      <c r="P25" s="47">
        <v>21</v>
      </c>
      <c r="Q25" s="68">
        <f>IF(P25="","",VLOOKUP(P25,Points!$A$1:$B$90,2,FALSE))</f>
        <v>68</v>
      </c>
      <c r="R25" s="47">
        <f t="shared" si="1"/>
        <v>133</v>
      </c>
    </row>
    <row r="26" spans="1:18" s="20" customFormat="1" ht="18" customHeight="1">
      <c r="A26" s="47">
        <v>23</v>
      </c>
      <c r="B26" s="91">
        <v>16</v>
      </c>
      <c r="C26" s="88" t="s">
        <v>34</v>
      </c>
      <c r="D26" s="89" t="s">
        <v>175</v>
      </c>
      <c r="E26" s="89" t="s">
        <v>176</v>
      </c>
      <c r="F26" s="90" t="s">
        <v>177</v>
      </c>
      <c r="G26" s="75">
        <v>1334069073</v>
      </c>
      <c r="H26" s="75" t="s">
        <v>38</v>
      </c>
      <c r="I26" s="75"/>
      <c r="J26" s="75"/>
      <c r="K26" s="70">
        <v>10459</v>
      </c>
      <c r="L26" s="70">
        <v>10153</v>
      </c>
      <c r="M26" s="70">
        <f t="shared" si="0"/>
        <v>10153</v>
      </c>
      <c r="N26" s="47">
        <v>16</v>
      </c>
      <c r="O26" s="132">
        <f>IF(N26="","",VLOOKUP(N26,Points!$A$1:$B$90,2,FALSE))</f>
        <v>78</v>
      </c>
      <c r="P26" s="47">
        <v>36</v>
      </c>
      <c r="Q26" s="68">
        <f>IF(P26="","",VLOOKUP(P26,Points!$A$1:$B$90,2,FALSE))</f>
        <v>52</v>
      </c>
      <c r="R26" s="47">
        <f t="shared" si="1"/>
        <v>130</v>
      </c>
    </row>
    <row r="27" spans="1:18" s="20" customFormat="1" ht="18" customHeight="1">
      <c r="A27" s="47">
        <v>24</v>
      </c>
      <c r="B27" s="91">
        <v>7</v>
      </c>
      <c r="C27" s="75" t="s">
        <v>41</v>
      </c>
      <c r="D27" s="73" t="s">
        <v>159</v>
      </c>
      <c r="E27" s="73" t="s">
        <v>160</v>
      </c>
      <c r="F27" s="74" t="s">
        <v>37</v>
      </c>
      <c r="G27" s="75">
        <v>1334091038</v>
      </c>
      <c r="H27" s="75" t="s">
        <v>38</v>
      </c>
      <c r="I27" s="75"/>
      <c r="J27" s="75"/>
      <c r="K27" s="70">
        <v>10419</v>
      </c>
      <c r="L27" s="70">
        <v>10440</v>
      </c>
      <c r="M27" s="70">
        <f t="shared" si="0"/>
        <v>10419</v>
      </c>
      <c r="N27" s="47">
        <v>30</v>
      </c>
      <c r="O27" s="132">
        <f>IF(N27="","",VLOOKUP(N27,Points!$A$1:$B$90,2,FALSE))</f>
        <v>58</v>
      </c>
      <c r="P27" s="47">
        <v>19</v>
      </c>
      <c r="Q27" s="68">
        <f>IF(P27="","",VLOOKUP(P27,Points!$A$1:$B$90,2,FALSE))</f>
        <v>72</v>
      </c>
      <c r="R27" s="47">
        <f t="shared" si="1"/>
        <v>130</v>
      </c>
    </row>
    <row r="28" spans="1:18" s="20" customFormat="1" ht="18" customHeight="1">
      <c r="A28" s="47">
        <v>25</v>
      </c>
      <c r="B28" s="91">
        <v>28</v>
      </c>
      <c r="C28" s="75" t="s">
        <v>41</v>
      </c>
      <c r="D28" s="73" t="s">
        <v>194</v>
      </c>
      <c r="E28" s="73" t="s">
        <v>45</v>
      </c>
      <c r="F28" s="74" t="s">
        <v>77</v>
      </c>
      <c r="G28" s="75">
        <v>1334081186</v>
      </c>
      <c r="H28" s="75" t="s">
        <v>38</v>
      </c>
      <c r="I28" s="75"/>
      <c r="J28" s="75"/>
      <c r="K28" s="70">
        <v>10281</v>
      </c>
      <c r="L28" s="70">
        <v>10325</v>
      </c>
      <c r="M28" s="70">
        <f t="shared" si="0"/>
        <v>10281</v>
      </c>
      <c r="N28" s="47">
        <v>26</v>
      </c>
      <c r="O28" s="132">
        <f>IF(N28="","",VLOOKUP(N28,Points!$A$1:$B$90,2,FALSE))</f>
        <v>62</v>
      </c>
      <c r="P28" s="47">
        <v>23</v>
      </c>
      <c r="Q28" s="68">
        <f>IF(P28="","",VLOOKUP(P28,Points!$A$1:$B$90,2,FALSE))</f>
        <v>65</v>
      </c>
      <c r="R28" s="47">
        <f t="shared" si="1"/>
        <v>127</v>
      </c>
    </row>
    <row r="29" spans="1:18" s="20" customFormat="1" ht="18" customHeight="1">
      <c r="A29" s="47">
        <v>26</v>
      </c>
      <c r="B29" s="91">
        <v>37</v>
      </c>
      <c r="C29" s="75" t="s">
        <v>41</v>
      </c>
      <c r="D29" s="73" t="s">
        <v>205</v>
      </c>
      <c r="E29" s="73" t="s">
        <v>72</v>
      </c>
      <c r="F29" s="74" t="s">
        <v>83</v>
      </c>
      <c r="G29" s="75">
        <v>1330018504</v>
      </c>
      <c r="H29" s="75" t="s">
        <v>38</v>
      </c>
      <c r="I29" s="75"/>
      <c r="J29" s="99" t="s">
        <v>425</v>
      </c>
      <c r="K29" s="70">
        <v>11160</v>
      </c>
      <c r="L29" s="70">
        <v>10866</v>
      </c>
      <c r="M29" s="70">
        <f t="shared" si="0"/>
        <v>10866</v>
      </c>
      <c r="N29" s="47">
        <v>45</v>
      </c>
      <c r="O29" s="132">
        <f>IF(N29="","",VLOOKUP(N29,Points!$A$1:$B$90,2,FALSE))</f>
        <v>43</v>
      </c>
      <c r="P29" s="47">
        <v>14</v>
      </c>
      <c r="Q29" s="68">
        <f>IF(P29="","",VLOOKUP(P29,Points!$A$1:$B$90,2,FALSE))</f>
        <v>84</v>
      </c>
      <c r="R29" s="47">
        <f t="shared" si="1"/>
        <v>127</v>
      </c>
    </row>
    <row r="30" spans="1:18" s="20" customFormat="1" ht="18" customHeight="1">
      <c r="A30" s="47">
        <v>27</v>
      </c>
      <c r="B30" s="92">
        <v>6</v>
      </c>
      <c r="C30" s="75" t="s">
        <v>41</v>
      </c>
      <c r="D30" s="73" t="s">
        <v>158</v>
      </c>
      <c r="E30" s="73" t="s">
        <v>122</v>
      </c>
      <c r="F30" s="74" t="s">
        <v>37</v>
      </c>
      <c r="G30" s="75">
        <v>1334091151</v>
      </c>
      <c r="H30" s="75" t="s">
        <v>38</v>
      </c>
      <c r="I30" s="75"/>
      <c r="J30" s="75"/>
      <c r="K30" s="70">
        <v>10275</v>
      </c>
      <c r="L30" s="70">
        <v>10956</v>
      </c>
      <c r="M30" s="70">
        <f t="shared" si="0"/>
        <v>10275</v>
      </c>
      <c r="N30" s="47">
        <v>24</v>
      </c>
      <c r="O30" s="132">
        <f>IF(N30="","",VLOOKUP(N30,Points!$A$1:$B$90,2,FALSE))</f>
        <v>64</v>
      </c>
      <c r="P30" s="47">
        <v>27</v>
      </c>
      <c r="Q30" s="68">
        <f>IF(P30="","",VLOOKUP(P30,Points!$A$1:$B$90,2,FALSE))</f>
        <v>61</v>
      </c>
      <c r="R30" s="47">
        <f t="shared" si="1"/>
        <v>125</v>
      </c>
    </row>
    <row r="31" spans="1:18" s="20" customFormat="1" ht="18" customHeight="1">
      <c r="A31" s="47">
        <v>28</v>
      </c>
      <c r="B31" s="91">
        <v>11</v>
      </c>
      <c r="C31" s="75" t="s">
        <v>41</v>
      </c>
      <c r="D31" s="73" t="s">
        <v>166</v>
      </c>
      <c r="E31" s="73" t="s">
        <v>167</v>
      </c>
      <c r="F31" s="74" t="s">
        <v>46</v>
      </c>
      <c r="G31" s="75">
        <v>1330020136</v>
      </c>
      <c r="H31" s="75" t="s">
        <v>38</v>
      </c>
      <c r="I31" s="75"/>
      <c r="J31" s="75"/>
      <c r="K31" s="70">
        <v>10365</v>
      </c>
      <c r="L31" s="70">
        <v>10222</v>
      </c>
      <c r="M31" s="70">
        <f t="shared" si="0"/>
        <v>10222</v>
      </c>
      <c r="N31" s="47">
        <v>18</v>
      </c>
      <c r="O31" s="132">
        <f>IF(N31="","",VLOOKUP(N31,Points!$A$1:$B$90,2,FALSE))</f>
        <v>74</v>
      </c>
      <c r="P31" s="47">
        <v>38</v>
      </c>
      <c r="Q31" s="68">
        <f>IF(P31="","",VLOOKUP(P31,Points!$A$1:$B$90,2,FALSE))</f>
        <v>50</v>
      </c>
      <c r="R31" s="47">
        <f t="shared" si="1"/>
        <v>124</v>
      </c>
    </row>
    <row r="32" spans="1:18" s="20" customFormat="1" ht="18" customHeight="1">
      <c r="A32" s="47">
        <v>29</v>
      </c>
      <c r="B32" s="91">
        <v>8</v>
      </c>
      <c r="C32" s="75" t="s">
        <v>41</v>
      </c>
      <c r="D32" s="73" t="s">
        <v>161</v>
      </c>
      <c r="E32" s="73" t="s">
        <v>162</v>
      </c>
      <c r="F32" s="74" t="s">
        <v>37</v>
      </c>
      <c r="G32" s="75">
        <v>1334091102</v>
      </c>
      <c r="H32" s="75" t="s">
        <v>38</v>
      </c>
      <c r="I32" s="75"/>
      <c r="J32" s="75"/>
      <c r="K32" s="70">
        <v>10431</v>
      </c>
      <c r="L32" s="70">
        <v>10259</v>
      </c>
      <c r="M32" s="70">
        <f t="shared" si="0"/>
        <v>10259</v>
      </c>
      <c r="N32" s="47">
        <v>22</v>
      </c>
      <c r="O32" s="132">
        <f>IF(N32="","",VLOOKUP(N32,Points!$A$1:$B$90,2,FALSE))</f>
        <v>66</v>
      </c>
      <c r="P32" s="47">
        <v>33</v>
      </c>
      <c r="Q32" s="68">
        <f>IF(P32="","",VLOOKUP(P32,Points!$A$1:$B$90,2,FALSE))</f>
        <v>55</v>
      </c>
      <c r="R32" s="47">
        <f t="shared" si="1"/>
        <v>121</v>
      </c>
    </row>
    <row r="33" spans="1:18" s="52" customFormat="1" ht="18" customHeight="1">
      <c r="A33" s="47">
        <v>30</v>
      </c>
      <c r="B33" s="92">
        <v>42</v>
      </c>
      <c r="C33" s="88" t="s">
        <v>34</v>
      </c>
      <c r="D33" s="89" t="s">
        <v>212</v>
      </c>
      <c r="E33" s="90" t="s">
        <v>213</v>
      </c>
      <c r="F33" s="90" t="s">
        <v>214</v>
      </c>
      <c r="G33" s="75">
        <v>1330038181</v>
      </c>
      <c r="H33" s="75" t="s">
        <v>38</v>
      </c>
      <c r="I33" s="75"/>
      <c r="J33" s="99"/>
      <c r="K33" s="70">
        <v>10647</v>
      </c>
      <c r="L33" s="70">
        <v>10525</v>
      </c>
      <c r="M33" s="70">
        <f t="shared" si="0"/>
        <v>10525</v>
      </c>
      <c r="N33" s="47">
        <v>33</v>
      </c>
      <c r="O33" s="132">
        <f>IF(N33="","",VLOOKUP(N33,Points!$A$1:$B$90,2,FALSE))</f>
        <v>55</v>
      </c>
      <c r="P33" s="47">
        <v>24</v>
      </c>
      <c r="Q33" s="68">
        <f>IF(P33="","",VLOOKUP(P33,Points!$A$1:$B$90,2,FALSE))</f>
        <v>64</v>
      </c>
      <c r="R33" s="47">
        <f t="shared" si="1"/>
        <v>119</v>
      </c>
    </row>
    <row r="34" spans="1:18" s="20" customFormat="1" ht="18" customHeight="1">
      <c r="A34" s="47">
        <v>31</v>
      </c>
      <c r="B34" s="91">
        <v>41</v>
      </c>
      <c r="C34" s="75" t="s">
        <v>41</v>
      </c>
      <c r="D34" s="73" t="s">
        <v>210</v>
      </c>
      <c r="E34" s="73" t="s">
        <v>211</v>
      </c>
      <c r="F34" s="74" t="s">
        <v>106</v>
      </c>
      <c r="G34" s="75">
        <v>1348098139</v>
      </c>
      <c r="H34" s="75" t="s">
        <v>66</v>
      </c>
      <c r="I34" s="75" t="s">
        <v>89</v>
      </c>
      <c r="J34" s="75"/>
      <c r="K34" s="70">
        <v>10812</v>
      </c>
      <c r="L34" s="70">
        <v>10398</v>
      </c>
      <c r="M34" s="70">
        <f t="shared" si="0"/>
        <v>10398</v>
      </c>
      <c r="N34" s="47">
        <v>29</v>
      </c>
      <c r="O34" s="132">
        <f>IF(N34="","",VLOOKUP(N34,Points!$A$1:$B$90,2,FALSE))</f>
        <v>59</v>
      </c>
      <c r="P34" s="47">
        <v>31</v>
      </c>
      <c r="Q34" s="68">
        <f>IF(P34="","",VLOOKUP(P34,Points!$A$1:$B$90,2,FALSE))</f>
        <v>57</v>
      </c>
      <c r="R34" s="47">
        <f t="shared" si="1"/>
        <v>116</v>
      </c>
    </row>
    <row r="35" spans="1:18" s="53" customFormat="1" ht="18" customHeight="1">
      <c r="A35" s="47">
        <v>32</v>
      </c>
      <c r="B35" s="91">
        <v>22</v>
      </c>
      <c r="C35" s="75" t="s">
        <v>41</v>
      </c>
      <c r="D35" s="73" t="s">
        <v>188</v>
      </c>
      <c r="E35" s="73" t="s">
        <v>162</v>
      </c>
      <c r="F35" s="74" t="s">
        <v>65</v>
      </c>
      <c r="G35" s="75">
        <v>1334080068</v>
      </c>
      <c r="H35" s="75" t="s">
        <v>66</v>
      </c>
      <c r="I35" s="75"/>
      <c r="J35" s="75"/>
      <c r="K35" s="70">
        <v>10788</v>
      </c>
      <c r="L35" s="70">
        <v>10634</v>
      </c>
      <c r="M35" s="70">
        <f t="shared" si="0"/>
        <v>10634</v>
      </c>
      <c r="N35" s="47">
        <v>38</v>
      </c>
      <c r="O35" s="132">
        <f>IF(N35="","",VLOOKUP(N35,Points!$A$1:$B$90,2,FALSE))</f>
        <v>50</v>
      </c>
      <c r="P35" s="47">
        <v>29</v>
      </c>
      <c r="Q35" s="68">
        <f>IF(P35="","",VLOOKUP(P35,Points!$A$1:$B$90,2,FALSE))</f>
        <v>59</v>
      </c>
      <c r="R35" s="47">
        <f t="shared" si="1"/>
        <v>109</v>
      </c>
    </row>
    <row r="36" spans="1:18" s="53" customFormat="1" ht="18" customHeight="1">
      <c r="A36" s="47">
        <v>33</v>
      </c>
      <c r="B36" s="91">
        <v>14</v>
      </c>
      <c r="C36" s="106" t="s">
        <v>34</v>
      </c>
      <c r="D36" s="89" t="s">
        <v>171</v>
      </c>
      <c r="E36" s="89" t="s">
        <v>172</v>
      </c>
      <c r="F36" s="90" t="s">
        <v>173</v>
      </c>
      <c r="G36" s="75">
        <v>1311006356</v>
      </c>
      <c r="H36" s="75" t="s">
        <v>66</v>
      </c>
      <c r="I36" s="75" t="s">
        <v>89</v>
      </c>
      <c r="J36" s="75"/>
      <c r="K36" s="70">
        <v>11042</v>
      </c>
      <c r="L36" s="70">
        <v>11309</v>
      </c>
      <c r="M36" s="70">
        <f t="shared" si="0"/>
        <v>11042</v>
      </c>
      <c r="N36" s="47">
        <v>48</v>
      </c>
      <c r="O36" s="132">
        <f>IF(N36="","",VLOOKUP(N36,Points!$A$1:$B$90,2,FALSE))</f>
        <v>40</v>
      </c>
      <c r="P36" s="47">
        <v>22</v>
      </c>
      <c r="Q36" s="68">
        <f>IF(P36="","",VLOOKUP(P36,Points!$A$1:$B$90,2,FALSE))</f>
        <v>66</v>
      </c>
      <c r="R36" s="47">
        <f aca="true" t="shared" si="2" ref="R36:R67">IF(Q36="","",O36+Q36)</f>
        <v>106</v>
      </c>
    </row>
    <row r="37" spans="1:18" s="53" customFormat="1" ht="18" customHeight="1">
      <c r="A37" s="47">
        <v>34</v>
      </c>
      <c r="B37" s="91">
        <v>5</v>
      </c>
      <c r="C37" s="75" t="s">
        <v>41</v>
      </c>
      <c r="D37" s="73" t="s">
        <v>39</v>
      </c>
      <c r="E37" s="73" t="s">
        <v>68</v>
      </c>
      <c r="F37" s="74" t="s">
        <v>37</v>
      </c>
      <c r="G37" s="75">
        <v>1334091086</v>
      </c>
      <c r="H37" s="75" t="s">
        <v>38</v>
      </c>
      <c r="I37" s="75"/>
      <c r="J37" s="75"/>
      <c r="K37" s="70">
        <v>10766</v>
      </c>
      <c r="L37" s="70">
        <v>10732</v>
      </c>
      <c r="M37" s="70">
        <f t="shared" si="0"/>
        <v>10732</v>
      </c>
      <c r="N37" s="47">
        <v>43</v>
      </c>
      <c r="O37" s="132">
        <f>IF(N37="","",VLOOKUP(N37,Points!$A$1:$B$90,2,FALSE))</f>
        <v>45</v>
      </c>
      <c r="P37" s="47">
        <v>30</v>
      </c>
      <c r="Q37" s="68">
        <f>IF(P37="","",VLOOKUP(P37,Points!$A$1:$B$90,2,FALSE))</f>
        <v>58</v>
      </c>
      <c r="R37" s="47">
        <f t="shared" si="2"/>
        <v>103</v>
      </c>
    </row>
    <row r="38" spans="1:18" s="53" customFormat="1" ht="18" customHeight="1">
      <c r="A38" s="47">
        <v>35</v>
      </c>
      <c r="B38" s="92">
        <v>9</v>
      </c>
      <c r="C38" s="75" t="s">
        <v>41</v>
      </c>
      <c r="D38" s="73" t="s">
        <v>163</v>
      </c>
      <c r="E38" s="73" t="s">
        <v>164</v>
      </c>
      <c r="F38" s="74" t="s">
        <v>46</v>
      </c>
      <c r="G38" s="75">
        <v>1330020179</v>
      </c>
      <c r="H38" s="75" t="s">
        <v>38</v>
      </c>
      <c r="I38" s="75"/>
      <c r="J38" s="75"/>
      <c r="K38" s="70">
        <v>10681</v>
      </c>
      <c r="L38" s="70">
        <v>10522</v>
      </c>
      <c r="M38" s="70">
        <f t="shared" si="0"/>
        <v>10522</v>
      </c>
      <c r="N38" s="47">
        <v>32</v>
      </c>
      <c r="O38" s="132">
        <f>IF(N38="","",VLOOKUP(N38,Points!$A$1:$B$90,2,FALSE))</f>
        <v>56</v>
      </c>
      <c r="P38" s="47">
        <v>42</v>
      </c>
      <c r="Q38" s="68">
        <f>IF(P38="","",VLOOKUP(P38,Points!$A$1:$B$90,2,FALSE))</f>
        <v>46</v>
      </c>
      <c r="R38" s="47">
        <f t="shared" si="2"/>
        <v>102</v>
      </c>
    </row>
    <row r="39" spans="1:18" s="53" customFormat="1" ht="18" customHeight="1">
      <c r="A39" s="47">
        <v>36</v>
      </c>
      <c r="B39" s="92">
        <v>21</v>
      </c>
      <c r="C39" s="75" t="s">
        <v>41</v>
      </c>
      <c r="D39" s="73" t="s">
        <v>186</v>
      </c>
      <c r="E39" s="73" t="s">
        <v>187</v>
      </c>
      <c r="F39" s="74" t="s">
        <v>60</v>
      </c>
      <c r="G39" s="75">
        <v>1330011159</v>
      </c>
      <c r="H39" s="75" t="s">
        <v>38</v>
      </c>
      <c r="I39" s="75"/>
      <c r="J39" s="75"/>
      <c r="K39" s="70">
        <v>10992</v>
      </c>
      <c r="L39" s="70">
        <v>10716</v>
      </c>
      <c r="M39" s="70">
        <f t="shared" si="0"/>
        <v>10716</v>
      </c>
      <c r="N39" s="47">
        <v>42</v>
      </c>
      <c r="O39" s="132">
        <f>IF(N39="","",VLOOKUP(N39,Points!$A$1:$B$90,2,FALSE))</f>
        <v>46</v>
      </c>
      <c r="P39" s="47">
        <v>35</v>
      </c>
      <c r="Q39" s="68">
        <f>IF(P39="","",VLOOKUP(P39,Points!$A$1:$B$90,2,FALSE))</f>
        <v>53</v>
      </c>
      <c r="R39" s="47">
        <f t="shared" si="2"/>
        <v>99</v>
      </c>
    </row>
    <row r="40" spans="1:18" s="53" customFormat="1" ht="18" customHeight="1">
      <c r="A40" s="47">
        <v>37</v>
      </c>
      <c r="B40" s="91">
        <v>58</v>
      </c>
      <c r="C40" s="75" t="s">
        <v>41</v>
      </c>
      <c r="D40" s="73" t="s">
        <v>235</v>
      </c>
      <c r="E40" s="73" t="s">
        <v>236</v>
      </c>
      <c r="F40" s="74" t="s">
        <v>106</v>
      </c>
      <c r="G40" s="75">
        <v>1348098147</v>
      </c>
      <c r="H40" s="75" t="s">
        <v>66</v>
      </c>
      <c r="I40" s="75"/>
      <c r="J40" s="75"/>
      <c r="K40" s="70">
        <v>11319</v>
      </c>
      <c r="L40" s="70">
        <v>11412</v>
      </c>
      <c r="M40" s="70">
        <f t="shared" si="0"/>
        <v>11319</v>
      </c>
      <c r="N40" s="47">
        <v>54</v>
      </c>
      <c r="O40" s="132">
        <f>IF(N40="","",VLOOKUP(N40,Points!$A$1:$B$90,2,FALSE))</f>
        <v>34</v>
      </c>
      <c r="P40" s="47">
        <v>25</v>
      </c>
      <c r="Q40" s="68">
        <f>IF(P40="","",VLOOKUP(P40,Points!$A$1:$B$90,2,FALSE))</f>
        <v>63</v>
      </c>
      <c r="R40" s="47">
        <f t="shared" si="2"/>
        <v>97</v>
      </c>
    </row>
    <row r="41" spans="1:18" s="53" customFormat="1" ht="18" customHeight="1">
      <c r="A41" s="47">
        <v>38</v>
      </c>
      <c r="B41" s="92">
        <v>27</v>
      </c>
      <c r="C41" s="75" t="s">
        <v>41</v>
      </c>
      <c r="D41" s="73" t="s">
        <v>193</v>
      </c>
      <c r="E41" s="73" t="s">
        <v>76</v>
      </c>
      <c r="F41" s="74" t="s">
        <v>77</v>
      </c>
      <c r="G41" s="75">
        <v>1334081027</v>
      </c>
      <c r="H41" s="75" t="s">
        <v>38</v>
      </c>
      <c r="I41" s="75"/>
      <c r="J41" s="75"/>
      <c r="K41" s="70">
        <v>11119</v>
      </c>
      <c r="L41" s="70">
        <v>10694</v>
      </c>
      <c r="M41" s="70">
        <f t="shared" si="0"/>
        <v>10694</v>
      </c>
      <c r="N41" s="47">
        <v>40</v>
      </c>
      <c r="O41" s="132">
        <f>IF(N41="","",VLOOKUP(N41,Points!$A$1:$B$90,2,FALSE))</f>
        <v>48</v>
      </c>
      <c r="P41" s="47">
        <v>43</v>
      </c>
      <c r="Q41" s="68">
        <f>IF(P41="","",VLOOKUP(P41,Points!$A$1:$B$90,2,FALSE))</f>
        <v>45</v>
      </c>
      <c r="R41" s="47">
        <f t="shared" si="2"/>
        <v>93</v>
      </c>
    </row>
    <row r="42" spans="1:18" s="53" customFormat="1" ht="18" customHeight="1">
      <c r="A42" s="47">
        <v>39</v>
      </c>
      <c r="B42" s="91">
        <v>59</v>
      </c>
      <c r="C42" s="88" t="s">
        <v>34</v>
      </c>
      <c r="D42" s="89" t="s">
        <v>237</v>
      </c>
      <c r="E42" s="89" t="s">
        <v>238</v>
      </c>
      <c r="F42" s="90" t="s">
        <v>83</v>
      </c>
      <c r="G42" s="75">
        <v>1330018148</v>
      </c>
      <c r="H42" s="75" t="s">
        <v>38</v>
      </c>
      <c r="I42" s="75"/>
      <c r="J42" s="75"/>
      <c r="K42" s="70">
        <v>11841</v>
      </c>
      <c r="L42" s="70">
        <v>10957</v>
      </c>
      <c r="M42" s="70">
        <f t="shared" si="0"/>
        <v>10957</v>
      </c>
      <c r="N42" s="47">
        <v>47</v>
      </c>
      <c r="O42" s="132">
        <f>IF(N42="","",VLOOKUP(N42,Points!$A$1:$B$90,2,FALSE))</f>
        <v>41</v>
      </c>
      <c r="P42" s="47">
        <v>37</v>
      </c>
      <c r="Q42" s="68">
        <f>IF(P42="","",VLOOKUP(P42,Points!$A$1:$B$90,2,FALSE))</f>
        <v>51</v>
      </c>
      <c r="R42" s="47">
        <f t="shared" si="2"/>
        <v>92</v>
      </c>
    </row>
    <row r="43" spans="1:18" s="53" customFormat="1" ht="18" customHeight="1">
      <c r="A43" s="47">
        <v>40</v>
      </c>
      <c r="B43" s="91">
        <v>43</v>
      </c>
      <c r="C43" s="75" t="s">
        <v>41</v>
      </c>
      <c r="D43" s="73" t="s">
        <v>215</v>
      </c>
      <c r="E43" s="73" t="s">
        <v>216</v>
      </c>
      <c r="F43" s="74" t="s">
        <v>214</v>
      </c>
      <c r="G43" s="75">
        <v>1330038040</v>
      </c>
      <c r="H43" s="75" t="s">
        <v>38</v>
      </c>
      <c r="I43" s="75"/>
      <c r="J43" s="75"/>
      <c r="K43" s="70">
        <v>10840</v>
      </c>
      <c r="L43" s="70">
        <v>10712</v>
      </c>
      <c r="M43" s="70">
        <f t="shared" si="0"/>
        <v>10712</v>
      </c>
      <c r="N43" s="47">
        <v>41</v>
      </c>
      <c r="O43" s="132">
        <f>IF(N43="","",VLOOKUP(N43,Points!$A$1:$B$90,2,FALSE))</f>
        <v>47</v>
      </c>
      <c r="P43" s="47">
        <v>44</v>
      </c>
      <c r="Q43" s="68">
        <f>IF(P43="","",VLOOKUP(P43,Points!$A$1:$B$90,2,FALSE))</f>
        <v>44</v>
      </c>
      <c r="R43" s="47">
        <f t="shared" si="2"/>
        <v>91</v>
      </c>
    </row>
    <row r="44" spans="1:18" s="53" customFormat="1" ht="18" customHeight="1">
      <c r="A44" s="47">
        <v>41</v>
      </c>
      <c r="B44" s="91">
        <v>26</v>
      </c>
      <c r="C44" s="75" t="s">
        <v>41</v>
      </c>
      <c r="D44" s="73" t="s">
        <v>192</v>
      </c>
      <c r="E44" s="73" t="s">
        <v>50</v>
      </c>
      <c r="F44" s="74" t="s">
        <v>77</v>
      </c>
      <c r="G44" s="75">
        <v>1334081013</v>
      </c>
      <c r="H44" s="75" t="s">
        <v>38</v>
      </c>
      <c r="I44" s="75"/>
      <c r="J44" s="75"/>
      <c r="K44" s="70">
        <v>11182</v>
      </c>
      <c r="L44" s="70">
        <v>10909</v>
      </c>
      <c r="M44" s="70">
        <f t="shared" si="0"/>
        <v>10909</v>
      </c>
      <c r="N44" s="47">
        <v>46</v>
      </c>
      <c r="O44" s="132">
        <f>IF(N44="","",VLOOKUP(N44,Points!$A$1:$B$90,2,FALSE))</f>
        <v>42</v>
      </c>
      <c r="P44" s="47">
        <v>40</v>
      </c>
      <c r="Q44" s="68">
        <f>IF(P44="","",VLOOKUP(P44,Points!$A$1:$B$90,2,FALSE))</f>
        <v>48</v>
      </c>
      <c r="R44" s="47">
        <f t="shared" si="2"/>
        <v>90</v>
      </c>
    </row>
    <row r="45" spans="1:18" s="53" customFormat="1" ht="18" customHeight="1">
      <c r="A45" s="47">
        <v>42</v>
      </c>
      <c r="B45" s="91">
        <v>32</v>
      </c>
      <c r="C45" s="75" t="s">
        <v>41</v>
      </c>
      <c r="D45" s="73" t="s">
        <v>201</v>
      </c>
      <c r="E45" s="73" t="s">
        <v>74</v>
      </c>
      <c r="F45" s="74" t="s">
        <v>77</v>
      </c>
      <c r="G45" s="75">
        <v>1334081160</v>
      </c>
      <c r="H45" s="75" t="s">
        <v>38</v>
      </c>
      <c r="I45" s="75"/>
      <c r="J45" s="75"/>
      <c r="K45" s="70">
        <v>11594</v>
      </c>
      <c r="L45" s="70">
        <v>11141</v>
      </c>
      <c r="M45" s="70">
        <f t="shared" si="0"/>
        <v>11141</v>
      </c>
      <c r="N45" s="47">
        <v>49</v>
      </c>
      <c r="O45" s="132">
        <f>IF(N45="","",VLOOKUP(N45,Points!$A$1:$B$90,2,FALSE))</f>
        <v>39</v>
      </c>
      <c r="P45" s="47">
        <v>39</v>
      </c>
      <c r="Q45" s="68">
        <f>IF(P45="","",VLOOKUP(P45,Points!$A$1:$B$90,2,FALSE))</f>
        <v>49</v>
      </c>
      <c r="R45" s="47">
        <f t="shared" si="2"/>
        <v>88</v>
      </c>
    </row>
    <row r="46" spans="1:18" s="53" customFormat="1" ht="18" customHeight="1">
      <c r="A46" s="47">
        <v>43</v>
      </c>
      <c r="B46" s="92">
        <v>63</v>
      </c>
      <c r="C46" s="75" t="s">
        <v>41</v>
      </c>
      <c r="D46" s="73" t="s">
        <v>427</v>
      </c>
      <c r="E46" s="73" t="s">
        <v>345</v>
      </c>
      <c r="F46" s="74" t="s">
        <v>83</v>
      </c>
      <c r="G46" s="75">
        <v>1330018377</v>
      </c>
      <c r="H46" s="75" t="s">
        <v>38</v>
      </c>
      <c r="I46" s="75"/>
      <c r="J46" s="75"/>
      <c r="K46" s="70">
        <v>11616</v>
      </c>
      <c r="L46" s="70">
        <v>11685</v>
      </c>
      <c r="M46" s="70">
        <f t="shared" si="0"/>
        <v>11616</v>
      </c>
      <c r="N46" s="47">
        <v>57</v>
      </c>
      <c r="O46" s="132">
        <f>IF(N46="","",VLOOKUP(N46,Points!$A$1:$B$90,2,FALSE))</f>
        <v>31</v>
      </c>
      <c r="P46" s="47">
        <v>32</v>
      </c>
      <c r="Q46" s="68">
        <f>IF(P46="","",VLOOKUP(P46,Points!$A$1:$B$90,2,FALSE))</f>
        <v>56</v>
      </c>
      <c r="R46" s="47">
        <f t="shared" si="2"/>
        <v>87</v>
      </c>
    </row>
    <row r="47" spans="1:18" s="53" customFormat="1" ht="18" customHeight="1">
      <c r="A47" s="47">
        <v>44</v>
      </c>
      <c r="B47" s="92">
        <v>12</v>
      </c>
      <c r="C47" s="75" t="s">
        <v>41</v>
      </c>
      <c r="D47" s="73" t="s">
        <v>168</v>
      </c>
      <c r="E47" s="73" t="s">
        <v>169</v>
      </c>
      <c r="F47" s="74" t="s">
        <v>46</v>
      </c>
      <c r="G47" s="75">
        <v>1330020269</v>
      </c>
      <c r="H47" s="75" t="s">
        <v>38</v>
      </c>
      <c r="I47" s="75"/>
      <c r="J47" s="75"/>
      <c r="K47" s="70">
        <v>10600</v>
      </c>
      <c r="L47" s="70">
        <v>10628</v>
      </c>
      <c r="M47" s="70">
        <f t="shared" si="0"/>
        <v>10600</v>
      </c>
      <c r="N47" s="47">
        <v>37</v>
      </c>
      <c r="O47" s="132">
        <f>IF(N47="","",VLOOKUP(N47,Points!$A$1:$B$90,2,FALSE))</f>
        <v>51</v>
      </c>
      <c r="P47" s="47">
        <v>53</v>
      </c>
      <c r="Q47" s="68">
        <f>IF(P47="","",VLOOKUP(P47,Points!$A$1:$B$90,2,FALSE))</f>
        <v>35</v>
      </c>
      <c r="R47" s="47">
        <f t="shared" si="2"/>
        <v>86</v>
      </c>
    </row>
    <row r="48" spans="1:18" s="53" customFormat="1" ht="18" customHeight="1">
      <c r="A48" s="47">
        <v>45</v>
      </c>
      <c r="B48" s="91">
        <v>23</v>
      </c>
      <c r="C48" s="75" t="s">
        <v>41</v>
      </c>
      <c r="D48" s="73" t="s">
        <v>69</v>
      </c>
      <c r="E48" s="73" t="s">
        <v>189</v>
      </c>
      <c r="F48" s="74" t="s">
        <v>65</v>
      </c>
      <c r="G48" s="75">
        <v>1334080077</v>
      </c>
      <c r="H48" s="75" t="s">
        <v>66</v>
      </c>
      <c r="I48" s="75"/>
      <c r="J48" s="75"/>
      <c r="K48" s="70">
        <v>10747</v>
      </c>
      <c r="L48" s="70">
        <v>10734</v>
      </c>
      <c r="M48" s="70">
        <f t="shared" si="0"/>
        <v>10734</v>
      </c>
      <c r="N48" s="47">
        <v>44</v>
      </c>
      <c r="O48" s="132">
        <f>IF(N48="","",VLOOKUP(N48,Points!$A$1:$B$90,2,FALSE))</f>
        <v>44</v>
      </c>
      <c r="P48" s="47">
        <v>48</v>
      </c>
      <c r="Q48" s="68">
        <f>IF(P48="","",VLOOKUP(P48,Points!$A$1:$B$90,2,FALSE))</f>
        <v>40</v>
      </c>
      <c r="R48" s="47">
        <f t="shared" si="2"/>
        <v>84</v>
      </c>
    </row>
    <row r="49" spans="1:18" s="53" customFormat="1" ht="18" customHeight="1">
      <c r="A49" s="47">
        <v>46</v>
      </c>
      <c r="B49" s="92">
        <v>60</v>
      </c>
      <c r="C49" s="75" t="s">
        <v>41</v>
      </c>
      <c r="D49" s="73" t="s">
        <v>239</v>
      </c>
      <c r="E49" s="73" t="s">
        <v>240</v>
      </c>
      <c r="F49" s="74" t="s">
        <v>241</v>
      </c>
      <c r="G49" s="75">
        <v>1348098100</v>
      </c>
      <c r="H49" s="75" t="s">
        <v>153</v>
      </c>
      <c r="I49" s="75"/>
      <c r="J49" s="75"/>
      <c r="K49" s="70">
        <v>11556</v>
      </c>
      <c r="L49" s="70">
        <v>11265</v>
      </c>
      <c r="M49" s="70">
        <f t="shared" si="0"/>
        <v>11265</v>
      </c>
      <c r="N49" s="47">
        <v>52</v>
      </c>
      <c r="O49" s="132">
        <f>IF(N49="","",VLOOKUP(N49,Points!$A$1:$B$90,2,FALSE))</f>
        <v>36</v>
      </c>
      <c r="P49" s="47">
        <v>41</v>
      </c>
      <c r="Q49" s="68">
        <f>IF(P49="","",VLOOKUP(P49,Points!$A$1:$B$90,2,FALSE))</f>
        <v>47</v>
      </c>
      <c r="R49" s="47">
        <f t="shared" si="2"/>
        <v>83</v>
      </c>
    </row>
    <row r="50" spans="1:18" s="53" customFormat="1" ht="18" customHeight="1">
      <c r="A50" s="47">
        <v>47</v>
      </c>
      <c r="B50" s="91">
        <v>65</v>
      </c>
      <c r="C50" s="129" t="s">
        <v>41</v>
      </c>
      <c r="D50" s="127" t="s">
        <v>451</v>
      </c>
      <c r="E50" s="127" t="s">
        <v>452</v>
      </c>
      <c r="F50" s="128" t="s">
        <v>177</v>
      </c>
      <c r="G50" s="75"/>
      <c r="H50" s="75"/>
      <c r="I50" s="75"/>
      <c r="J50" s="75"/>
      <c r="K50" s="70"/>
      <c r="L50" s="70"/>
      <c r="M50" s="70" t="s">
        <v>32</v>
      </c>
      <c r="N50" s="47"/>
      <c r="O50" s="68">
        <v>0</v>
      </c>
      <c r="P50" s="47">
        <v>15</v>
      </c>
      <c r="Q50" s="68">
        <f>IF(P50="","",VLOOKUP(P50,Points!$A$1:$B$90,2,FALSE))</f>
        <v>81</v>
      </c>
      <c r="R50" s="47">
        <f t="shared" si="2"/>
        <v>81</v>
      </c>
    </row>
    <row r="51" spans="1:18" s="53" customFormat="1" ht="18" customHeight="1">
      <c r="A51" s="47">
        <v>48</v>
      </c>
      <c r="B51" s="91">
        <v>62</v>
      </c>
      <c r="C51" s="75" t="s">
        <v>41</v>
      </c>
      <c r="D51" s="73" t="s">
        <v>426</v>
      </c>
      <c r="E51" s="73" t="s">
        <v>320</v>
      </c>
      <c r="F51" s="74" t="s">
        <v>65</v>
      </c>
      <c r="G51" s="75">
        <v>1334080063</v>
      </c>
      <c r="H51" s="75" t="s">
        <v>153</v>
      </c>
      <c r="I51" s="75"/>
      <c r="J51" s="75"/>
      <c r="K51" s="70">
        <v>11265</v>
      </c>
      <c r="L51" s="70">
        <v>11425</v>
      </c>
      <c r="M51" s="70">
        <f aca="true" t="shared" si="3" ref="M51:M58">MIN(K51,L51)</f>
        <v>11265</v>
      </c>
      <c r="N51" s="47">
        <v>52</v>
      </c>
      <c r="O51" s="132">
        <f>IF(N51="","",VLOOKUP(N51,Points!$A$1:$B$90,2,FALSE))</f>
        <v>36</v>
      </c>
      <c r="P51" s="47">
        <v>47</v>
      </c>
      <c r="Q51" s="68">
        <f>IF(P51="","",VLOOKUP(P51,Points!$A$1:$B$90,2,FALSE))</f>
        <v>41</v>
      </c>
      <c r="R51" s="47">
        <f t="shared" si="2"/>
        <v>77</v>
      </c>
    </row>
    <row r="52" spans="1:18" s="53" customFormat="1" ht="18" customHeight="1">
      <c r="A52" s="47">
        <v>49</v>
      </c>
      <c r="B52" s="92">
        <v>45</v>
      </c>
      <c r="C52" s="75" t="s">
        <v>41</v>
      </c>
      <c r="D52" s="73" t="s">
        <v>217</v>
      </c>
      <c r="E52" s="73" t="s">
        <v>160</v>
      </c>
      <c r="F52" s="74" t="s">
        <v>65</v>
      </c>
      <c r="G52" s="75">
        <v>1334080181</v>
      </c>
      <c r="H52" s="75" t="s">
        <v>38</v>
      </c>
      <c r="I52" s="75"/>
      <c r="J52" s="75"/>
      <c r="K52" s="70">
        <v>12069</v>
      </c>
      <c r="L52" s="70">
        <v>11491</v>
      </c>
      <c r="M52" s="70">
        <f t="shared" si="3"/>
        <v>11491</v>
      </c>
      <c r="N52" s="47">
        <v>56</v>
      </c>
      <c r="O52" s="132">
        <f>IF(N52="","",VLOOKUP(N52,Points!$A$1:$B$90,2,FALSE))</f>
        <v>32</v>
      </c>
      <c r="P52" s="47">
        <v>45</v>
      </c>
      <c r="Q52" s="68">
        <f>IF(P52="","",VLOOKUP(P52,Points!$A$1:$B$90,2,FALSE))</f>
        <v>43</v>
      </c>
      <c r="R52" s="47">
        <f t="shared" si="2"/>
        <v>75</v>
      </c>
    </row>
    <row r="53" spans="1:18" s="53" customFormat="1" ht="18" customHeight="1">
      <c r="A53" s="47">
        <v>50</v>
      </c>
      <c r="B53" s="91">
        <v>47</v>
      </c>
      <c r="C53" s="75" t="s">
        <v>41</v>
      </c>
      <c r="D53" s="73" t="s">
        <v>220</v>
      </c>
      <c r="E53" s="73" t="s">
        <v>221</v>
      </c>
      <c r="F53" s="74" t="s">
        <v>123</v>
      </c>
      <c r="G53" s="75">
        <v>1334072040</v>
      </c>
      <c r="H53" s="75" t="s">
        <v>38</v>
      </c>
      <c r="I53" s="75"/>
      <c r="J53" s="75"/>
      <c r="K53" s="70">
        <v>11741</v>
      </c>
      <c r="L53" s="70">
        <v>11179</v>
      </c>
      <c r="M53" s="70">
        <f t="shared" si="3"/>
        <v>11179</v>
      </c>
      <c r="N53" s="47">
        <v>50</v>
      </c>
      <c r="O53" s="132">
        <f>IF(N53="","",VLOOKUP(N53,Points!$A$1:$B$90,2,FALSE))</f>
        <v>38</v>
      </c>
      <c r="P53" s="47">
        <v>52</v>
      </c>
      <c r="Q53" s="68">
        <f>IF(P53="","",VLOOKUP(P53,Points!$A$1:$B$90,2,FALSE))</f>
        <v>36</v>
      </c>
      <c r="R53" s="47">
        <f t="shared" si="2"/>
        <v>74</v>
      </c>
    </row>
    <row r="54" spans="1:18" s="53" customFormat="1" ht="18" customHeight="1">
      <c r="A54" s="47">
        <v>51</v>
      </c>
      <c r="B54" s="91">
        <v>17</v>
      </c>
      <c r="C54" s="75" t="s">
        <v>41</v>
      </c>
      <c r="D54" s="73" t="s">
        <v>178</v>
      </c>
      <c r="E54" s="73" t="s">
        <v>179</v>
      </c>
      <c r="F54" s="74" t="s">
        <v>177</v>
      </c>
      <c r="G54" s="75">
        <v>1334069070</v>
      </c>
      <c r="H54" s="75" t="s">
        <v>38</v>
      </c>
      <c r="I54" s="75"/>
      <c r="J54" s="75"/>
      <c r="K54" s="70">
        <v>12519</v>
      </c>
      <c r="L54" s="70">
        <v>11897</v>
      </c>
      <c r="M54" s="70">
        <f t="shared" si="3"/>
        <v>11897</v>
      </c>
      <c r="N54" s="47">
        <v>59</v>
      </c>
      <c r="O54" s="132">
        <f>IF(N54="","",VLOOKUP(N54,Points!$A$1:$B$90,2,FALSE))</f>
        <v>29</v>
      </c>
      <c r="P54" s="47">
        <v>46</v>
      </c>
      <c r="Q54" s="68">
        <f>IF(P54="","",VLOOKUP(P54,Points!$A$1:$B$90,2,FALSE))</f>
        <v>42</v>
      </c>
      <c r="R54" s="47">
        <f t="shared" si="2"/>
        <v>71</v>
      </c>
    </row>
    <row r="55" spans="1:18" s="53" customFormat="1" ht="18" customHeight="1">
      <c r="A55" s="47">
        <v>52</v>
      </c>
      <c r="B55" s="91">
        <v>52</v>
      </c>
      <c r="C55" s="75" t="s">
        <v>41</v>
      </c>
      <c r="D55" s="73" t="s">
        <v>228</v>
      </c>
      <c r="E55" s="73" t="s">
        <v>43</v>
      </c>
      <c r="F55" s="79" t="s">
        <v>133</v>
      </c>
      <c r="G55" s="75">
        <v>1334089001</v>
      </c>
      <c r="H55" s="75" t="s">
        <v>38</v>
      </c>
      <c r="I55" s="75"/>
      <c r="J55" s="75"/>
      <c r="K55" s="70">
        <v>11882</v>
      </c>
      <c r="L55" s="70">
        <v>11881</v>
      </c>
      <c r="M55" s="70">
        <f t="shared" si="3"/>
        <v>11881</v>
      </c>
      <c r="N55" s="47">
        <v>58</v>
      </c>
      <c r="O55" s="132">
        <f>IF(N55="","",VLOOKUP(N55,Points!$A$1:$B$90,2,FALSE))</f>
        <v>30</v>
      </c>
      <c r="P55" s="47">
        <v>50</v>
      </c>
      <c r="Q55" s="68">
        <f>IF(P55="","",VLOOKUP(P55,Points!$A$1:$B$90,2,FALSE))</f>
        <v>38</v>
      </c>
      <c r="R55" s="47">
        <f t="shared" si="2"/>
        <v>68</v>
      </c>
    </row>
    <row r="56" spans="1:18" s="53" customFormat="1" ht="18" customHeight="1">
      <c r="A56" s="47">
        <v>53</v>
      </c>
      <c r="B56" s="91">
        <v>50</v>
      </c>
      <c r="C56" s="75" t="s">
        <v>41</v>
      </c>
      <c r="D56" s="73" t="s">
        <v>227</v>
      </c>
      <c r="E56" s="73" t="s">
        <v>72</v>
      </c>
      <c r="F56" s="74" t="s">
        <v>77</v>
      </c>
      <c r="G56" s="75">
        <v>1334081008</v>
      </c>
      <c r="H56" s="75" t="s">
        <v>38</v>
      </c>
      <c r="I56" s="75"/>
      <c r="J56" s="75"/>
      <c r="K56" s="70">
        <v>11850</v>
      </c>
      <c r="L56" s="70">
        <v>11356</v>
      </c>
      <c r="M56" s="70">
        <f t="shared" si="3"/>
        <v>11356</v>
      </c>
      <c r="N56" s="47">
        <v>55</v>
      </c>
      <c r="O56" s="132">
        <f>IF(N56="","",VLOOKUP(N56,Points!$A$1:$B$90,2,FALSE))</f>
        <v>33</v>
      </c>
      <c r="P56" s="47" t="s">
        <v>444</v>
      </c>
      <c r="Q56" s="68">
        <v>31</v>
      </c>
      <c r="R56" s="47">
        <f t="shared" si="2"/>
        <v>64</v>
      </c>
    </row>
    <row r="57" spans="1:18" s="53" customFormat="1" ht="18" customHeight="1">
      <c r="A57" s="47">
        <v>54</v>
      </c>
      <c r="B57" s="92">
        <v>48</v>
      </c>
      <c r="C57" s="75" t="s">
        <v>41</v>
      </c>
      <c r="D57" s="73" t="s">
        <v>220</v>
      </c>
      <c r="E57" s="73" t="s">
        <v>222</v>
      </c>
      <c r="F57" s="74" t="s">
        <v>123</v>
      </c>
      <c r="G57" s="75">
        <v>1334072041</v>
      </c>
      <c r="H57" s="75" t="s">
        <v>38</v>
      </c>
      <c r="I57" s="80"/>
      <c r="J57" s="75"/>
      <c r="K57" s="70">
        <v>12871</v>
      </c>
      <c r="L57" s="70">
        <v>12193</v>
      </c>
      <c r="M57" s="70">
        <f t="shared" si="3"/>
        <v>12193</v>
      </c>
      <c r="N57" s="47">
        <v>60</v>
      </c>
      <c r="O57" s="132">
        <f>IF(N57="","",VLOOKUP(N57,Points!$A$1:$B$90,2,FALSE))</f>
        <v>28</v>
      </c>
      <c r="P57" s="47">
        <v>56</v>
      </c>
      <c r="Q57" s="68">
        <f>IF(P57="","",VLOOKUP(P57,Points!$A$1:$B$90,2,FALSE))</f>
        <v>32</v>
      </c>
      <c r="R57" s="47">
        <f t="shared" si="2"/>
        <v>60</v>
      </c>
    </row>
    <row r="58" spans="1:18" s="53" customFormat="1" ht="18" customHeight="1">
      <c r="A58" s="47">
        <v>55</v>
      </c>
      <c r="B58" s="92">
        <v>30</v>
      </c>
      <c r="C58" s="75" t="s">
        <v>41</v>
      </c>
      <c r="D58" s="73" t="s">
        <v>197</v>
      </c>
      <c r="E58" s="73" t="s">
        <v>198</v>
      </c>
      <c r="F58" s="74" t="s">
        <v>77</v>
      </c>
      <c r="G58" s="75">
        <v>1334081032</v>
      </c>
      <c r="H58" s="75" t="s">
        <v>38</v>
      </c>
      <c r="I58" s="75"/>
      <c r="J58" s="75"/>
      <c r="K58" s="72">
        <v>23668</v>
      </c>
      <c r="L58" s="70">
        <v>21359</v>
      </c>
      <c r="M58" s="70">
        <f t="shared" si="3"/>
        <v>21359</v>
      </c>
      <c r="N58" s="47">
        <v>62</v>
      </c>
      <c r="O58" s="132">
        <f>IF(N58="","",VLOOKUP(N58,Points!$A$1:$B$90,2,FALSE))</f>
        <v>26</v>
      </c>
      <c r="P58" s="47">
        <v>54</v>
      </c>
      <c r="Q58" s="68">
        <f>IF(P58="","",VLOOKUP(P58,Points!$A$1:$B$90,2,FALSE))</f>
        <v>34</v>
      </c>
      <c r="R58" s="47">
        <f t="shared" si="2"/>
        <v>60</v>
      </c>
    </row>
    <row r="59" spans="1:18" s="53" customFormat="1" ht="18" customHeight="1">
      <c r="A59" s="47">
        <v>56</v>
      </c>
      <c r="B59" s="92">
        <v>39</v>
      </c>
      <c r="C59" s="75" t="s">
        <v>41</v>
      </c>
      <c r="D59" s="73" t="s">
        <v>207</v>
      </c>
      <c r="E59" s="73" t="s">
        <v>208</v>
      </c>
      <c r="F59" s="74" t="s">
        <v>100</v>
      </c>
      <c r="G59" s="75">
        <v>1330035081</v>
      </c>
      <c r="H59" s="75" t="s">
        <v>38</v>
      </c>
      <c r="I59" s="75"/>
      <c r="J59" s="75"/>
      <c r="K59" s="70"/>
      <c r="L59" s="70"/>
      <c r="M59" s="70" t="s">
        <v>32</v>
      </c>
      <c r="N59" s="47" t="s">
        <v>32</v>
      </c>
      <c r="O59" s="132">
        <v>0</v>
      </c>
      <c r="P59" s="47">
        <v>28</v>
      </c>
      <c r="Q59" s="68">
        <f>IF(P59="","",VLOOKUP(P59,Points!$A$1:$B$90,2,FALSE))</f>
        <v>60</v>
      </c>
      <c r="R59" s="47">
        <f t="shared" si="2"/>
        <v>60</v>
      </c>
    </row>
    <row r="60" spans="1:18" s="53" customFormat="1" ht="18" customHeight="1">
      <c r="A60" s="47">
        <v>57</v>
      </c>
      <c r="B60" s="91">
        <v>64</v>
      </c>
      <c r="C60" s="169" t="s">
        <v>34</v>
      </c>
      <c r="D60" s="89" t="s">
        <v>428</v>
      </c>
      <c r="E60" s="89" t="s">
        <v>392</v>
      </c>
      <c r="F60" s="90" t="s">
        <v>30</v>
      </c>
      <c r="G60" s="75"/>
      <c r="H60" s="75"/>
      <c r="I60" s="75" t="s">
        <v>150</v>
      </c>
      <c r="J60" s="75"/>
      <c r="K60" s="70"/>
      <c r="L60" s="70"/>
      <c r="M60" s="70" t="s">
        <v>32</v>
      </c>
      <c r="N60" s="47"/>
      <c r="O60" s="68">
        <v>0</v>
      </c>
      <c r="P60" s="47">
        <v>55</v>
      </c>
      <c r="Q60" s="68">
        <f>IF(P60="","",VLOOKUP(P60,Points!$A$1:$B$90,2,FALSE))</f>
        <v>33</v>
      </c>
      <c r="R60" s="47">
        <f t="shared" si="2"/>
        <v>33</v>
      </c>
    </row>
    <row r="61" spans="1:18" s="53" customFormat="1" ht="18" customHeight="1">
      <c r="A61" s="47">
        <v>58</v>
      </c>
      <c r="B61" s="91">
        <v>31</v>
      </c>
      <c r="C61" s="88" t="s">
        <v>34</v>
      </c>
      <c r="D61" s="89" t="s">
        <v>199</v>
      </c>
      <c r="E61" s="89" t="s">
        <v>200</v>
      </c>
      <c r="F61" s="90" t="s">
        <v>77</v>
      </c>
      <c r="G61" s="75">
        <v>1334081011</v>
      </c>
      <c r="H61" s="75" t="s">
        <v>38</v>
      </c>
      <c r="I61" s="75"/>
      <c r="J61" s="75"/>
      <c r="K61" s="70">
        <v>13487</v>
      </c>
      <c r="L61" s="70"/>
      <c r="M61" s="70">
        <f>MIN(K61,L61)</f>
        <v>13487</v>
      </c>
      <c r="N61" s="47">
        <v>61</v>
      </c>
      <c r="O61" s="132">
        <f>IF(N61="","",VLOOKUP(N61,Points!$A$1:$B$90,2,FALSE))</f>
        <v>27</v>
      </c>
      <c r="P61" s="47"/>
      <c r="Q61" s="68">
        <v>0</v>
      </c>
      <c r="R61" s="47">
        <f t="shared" si="2"/>
        <v>27</v>
      </c>
    </row>
    <row r="62" spans="1:18" s="53" customFormat="1" ht="27" customHeight="1" hidden="1">
      <c r="A62" s="54"/>
      <c r="B62" s="91">
        <v>66</v>
      </c>
      <c r="C62" s="75"/>
      <c r="D62" s="73"/>
      <c r="E62" s="73"/>
      <c r="F62" s="74"/>
      <c r="G62" s="75"/>
      <c r="H62" s="75"/>
      <c r="I62" s="75"/>
      <c r="J62" s="75"/>
      <c r="K62" s="70"/>
      <c r="L62" s="70"/>
      <c r="M62" s="70">
        <f aca="true" t="shared" si="4" ref="M62:M71">MIN(K62,L62)</f>
        <v>0</v>
      </c>
      <c r="N62" s="47"/>
      <c r="O62" s="68">
        <f>IF(N62="","",VLOOKUP(N62,Points!$A$1:$B$90,2,FALSE))</f>
      </c>
      <c r="P62" s="47"/>
      <c r="Q62" s="68">
        <f>IF(P62="","",VLOOKUP(P62,Points!$A$1:$B$90,2,FALSE))</f>
      </c>
      <c r="R62" s="47">
        <f aca="true" t="shared" si="5" ref="R62:R71">IF(Q62="","",O62+Q62)</f>
      </c>
    </row>
    <row r="63" spans="1:18" s="53" customFormat="1" ht="27" customHeight="1" hidden="1">
      <c r="A63" s="54"/>
      <c r="B63" s="91">
        <v>67</v>
      </c>
      <c r="C63" s="75"/>
      <c r="D63" s="73"/>
      <c r="E63" s="73"/>
      <c r="F63" s="74"/>
      <c r="G63" s="75"/>
      <c r="H63" s="75"/>
      <c r="I63" s="75"/>
      <c r="J63" s="75"/>
      <c r="K63" s="70"/>
      <c r="L63" s="70"/>
      <c r="M63" s="70">
        <f t="shared" si="4"/>
        <v>0</v>
      </c>
      <c r="N63" s="47"/>
      <c r="O63" s="68">
        <f>IF(N63="","",VLOOKUP(N63,Points!$A$1:$B$90,2,FALSE))</f>
      </c>
      <c r="P63" s="47"/>
      <c r="Q63" s="68">
        <f>IF(P63="","",VLOOKUP(P63,Points!$A$1:$B$90,2,FALSE))</f>
      </c>
      <c r="R63" s="47">
        <f t="shared" si="5"/>
      </c>
    </row>
    <row r="64" spans="1:18" s="53" customFormat="1" ht="27" customHeight="1" hidden="1">
      <c r="A64" s="54"/>
      <c r="B64" s="91">
        <v>68</v>
      </c>
      <c r="C64" s="75"/>
      <c r="D64" s="73"/>
      <c r="E64" s="73"/>
      <c r="F64" s="74"/>
      <c r="G64" s="75"/>
      <c r="H64" s="75"/>
      <c r="I64" s="75"/>
      <c r="J64" s="75"/>
      <c r="K64" s="70"/>
      <c r="L64" s="70"/>
      <c r="M64" s="70">
        <f t="shared" si="4"/>
        <v>0</v>
      </c>
      <c r="N64" s="47"/>
      <c r="O64" s="68">
        <f>IF(N64="","",VLOOKUP(N64,Points!$A$1:$B$90,2,FALSE))</f>
      </c>
      <c r="P64" s="47"/>
      <c r="Q64" s="68">
        <f>IF(P64="","",VLOOKUP(P64,Points!$A$1:$B$90,2,FALSE))</f>
      </c>
      <c r="R64" s="47">
        <f t="shared" si="5"/>
      </c>
    </row>
    <row r="65" spans="1:18" s="53" customFormat="1" ht="27" customHeight="1" hidden="1">
      <c r="A65" s="54"/>
      <c r="B65" s="91">
        <v>69</v>
      </c>
      <c r="C65" s="73"/>
      <c r="D65" s="73"/>
      <c r="E65" s="73"/>
      <c r="F65" s="73"/>
      <c r="G65" s="73"/>
      <c r="H65" s="73"/>
      <c r="I65" s="75"/>
      <c r="J65" s="75"/>
      <c r="K65" s="70"/>
      <c r="L65" s="70"/>
      <c r="M65" s="70">
        <f t="shared" si="4"/>
        <v>0</v>
      </c>
      <c r="N65" s="47"/>
      <c r="O65" s="68">
        <f>IF(N65="","",VLOOKUP(N65,Points!$A$1:$B$90,2,FALSE))</f>
      </c>
      <c r="P65" s="47"/>
      <c r="Q65" s="68">
        <f>IF(P65="","",VLOOKUP(P65,Points!$A$1:$B$90,2,FALSE))</f>
      </c>
      <c r="R65" s="47">
        <f t="shared" si="5"/>
      </c>
    </row>
    <row r="66" spans="1:18" s="53" customFormat="1" ht="27" customHeight="1" hidden="1">
      <c r="A66" s="54"/>
      <c r="B66" s="91">
        <v>70</v>
      </c>
      <c r="C66" s="47"/>
      <c r="D66" s="48"/>
      <c r="E66" s="48"/>
      <c r="F66" s="49"/>
      <c r="G66" s="47"/>
      <c r="H66" s="47"/>
      <c r="I66" s="47"/>
      <c r="J66" s="47"/>
      <c r="K66" s="70"/>
      <c r="L66" s="70"/>
      <c r="M66" s="70">
        <f t="shared" si="4"/>
        <v>0</v>
      </c>
      <c r="N66" s="47"/>
      <c r="O66" s="68">
        <f>IF(N66="","",VLOOKUP(N66,Points!$A$1:$B$90,2,FALSE))</f>
      </c>
      <c r="P66" s="47"/>
      <c r="Q66" s="68">
        <f>IF(P66="","",VLOOKUP(P66,Points!$A$1:$B$90,2,FALSE))</f>
      </c>
      <c r="R66" s="47">
        <f t="shared" si="5"/>
      </c>
    </row>
    <row r="67" spans="1:18" s="53" customFormat="1" ht="27" customHeight="1" hidden="1">
      <c r="A67" s="54"/>
      <c r="B67" s="91">
        <v>71</v>
      </c>
      <c r="C67" s="47"/>
      <c r="D67" s="48"/>
      <c r="E67" s="48"/>
      <c r="F67" s="49"/>
      <c r="G67" s="47"/>
      <c r="H67" s="47"/>
      <c r="I67" s="47"/>
      <c r="J67" s="47"/>
      <c r="K67" s="70"/>
      <c r="L67" s="70"/>
      <c r="M67" s="70">
        <f t="shared" si="4"/>
        <v>0</v>
      </c>
      <c r="N67" s="47"/>
      <c r="O67" s="68">
        <f>IF(N67="","",VLOOKUP(N67,Points!$A$1:$B$90,2,FALSE))</f>
      </c>
      <c r="P67" s="47"/>
      <c r="Q67" s="68">
        <f>IF(P67="","",VLOOKUP(P67,Points!$A$1:$B$90,2,FALSE))</f>
      </c>
      <c r="R67" s="47">
        <f t="shared" si="5"/>
      </c>
    </row>
    <row r="68" spans="1:18" s="53" customFormat="1" ht="27" customHeight="1" hidden="1">
      <c r="A68" s="54"/>
      <c r="B68" s="91">
        <v>72</v>
      </c>
      <c r="C68" s="47"/>
      <c r="D68" s="48"/>
      <c r="E68" s="48"/>
      <c r="F68" s="49"/>
      <c r="G68" s="47"/>
      <c r="H68" s="47"/>
      <c r="I68" s="47"/>
      <c r="J68" s="47"/>
      <c r="K68" s="70"/>
      <c r="L68" s="70"/>
      <c r="M68" s="70">
        <f t="shared" si="4"/>
        <v>0</v>
      </c>
      <c r="N68" s="47"/>
      <c r="O68" s="68">
        <f>IF(N68="","",VLOOKUP(N68,Points!$A$1:$B$90,2,FALSE))</f>
      </c>
      <c r="P68" s="47"/>
      <c r="Q68" s="68">
        <f>IF(P68="","",VLOOKUP(P68,Points!$A$1:$B$90,2,FALSE))</f>
      </c>
      <c r="R68" s="47">
        <f t="shared" si="5"/>
      </c>
    </row>
    <row r="69" spans="1:18" s="53" customFormat="1" ht="27" customHeight="1" hidden="1">
      <c r="A69" s="54"/>
      <c r="B69" s="91">
        <v>73</v>
      </c>
      <c r="C69" s="47"/>
      <c r="D69" s="48"/>
      <c r="E69" s="48"/>
      <c r="F69" s="49"/>
      <c r="G69" s="47"/>
      <c r="H69" s="47"/>
      <c r="I69" s="47"/>
      <c r="J69" s="47"/>
      <c r="K69" s="70"/>
      <c r="L69" s="70"/>
      <c r="M69" s="70">
        <f t="shared" si="4"/>
        <v>0</v>
      </c>
      <c r="N69" s="47"/>
      <c r="O69" s="68">
        <f>IF(N69="","",VLOOKUP(N69,Points!$A$1:$B$90,2,FALSE))</f>
      </c>
      <c r="P69" s="47"/>
      <c r="Q69" s="68">
        <f>IF(P69="","",VLOOKUP(P69,Points!$A$1:$B$90,2,FALSE))</f>
      </c>
      <c r="R69" s="47">
        <f t="shared" si="5"/>
      </c>
    </row>
    <row r="70" spans="1:18" s="53" customFormat="1" ht="27" customHeight="1" hidden="1">
      <c r="A70" s="54"/>
      <c r="B70" s="91">
        <v>74</v>
      </c>
      <c r="C70" s="47"/>
      <c r="D70" s="48"/>
      <c r="E70" s="48"/>
      <c r="F70" s="49"/>
      <c r="G70" s="47"/>
      <c r="H70" s="47"/>
      <c r="I70" s="47"/>
      <c r="J70" s="47"/>
      <c r="K70" s="70"/>
      <c r="L70" s="70"/>
      <c r="M70" s="70">
        <f t="shared" si="4"/>
        <v>0</v>
      </c>
      <c r="N70" s="47"/>
      <c r="O70" s="68">
        <f>IF(N70="","",VLOOKUP(N70,Points!$A$1:$B$90,2,FALSE))</f>
      </c>
      <c r="P70" s="47"/>
      <c r="Q70" s="68">
        <f>IF(P70="","",VLOOKUP(P70,Points!$A$1:$B$90,2,FALSE))</f>
      </c>
      <c r="R70" s="47">
        <f t="shared" si="5"/>
      </c>
    </row>
    <row r="71" spans="1:18" s="53" customFormat="1" ht="27" customHeight="1" hidden="1">
      <c r="A71" s="54"/>
      <c r="B71" s="91">
        <v>75</v>
      </c>
      <c r="C71" s="48"/>
      <c r="D71" s="48"/>
      <c r="E71" s="48"/>
      <c r="F71" s="48"/>
      <c r="G71" s="48"/>
      <c r="H71" s="48"/>
      <c r="I71" s="47"/>
      <c r="J71" s="47"/>
      <c r="K71" s="70"/>
      <c r="L71" s="70"/>
      <c r="M71" s="70">
        <f t="shared" si="4"/>
        <v>0</v>
      </c>
      <c r="N71" s="47"/>
      <c r="O71" s="68">
        <f>IF(N71="","",VLOOKUP(N71,Points!$A$1:$B$90,2,FALSE))</f>
      </c>
      <c r="P71" s="47"/>
      <c r="Q71" s="68">
        <f>IF(P71="","",VLOOKUP(P71,Points!$A$1:$B$90,2,FALSE))</f>
      </c>
      <c r="R71" s="47">
        <f t="shared" si="5"/>
      </c>
    </row>
    <row r="72" spans="1:18" ht="12.75" hidden="1">
      <c r="A72" s="12"/>
      <c r="C72" s="12"/>
      <c r="D72" s="3">
        <f>COUNTA(D4:D71)</f>
        <v>58</v>
      </c>
      <c r="E72" s="8"/>
      <c r="F72" s="3">
        <f>COUNTIF(F4:F71,"VELO TONIC VAUVERDOIS")</f>
        <v>3</v>
      </c>
      <c r="H72" s="12"/>
      <c r="I72" s="12"/>
      <c r="K72" s="19"/>
      <c r="L72" s="19"/>
      <c r="M72" s="19"/>
      <c r="N72" s="8"/>
      <c r="O72" s="8"/>
      <c r="P72" s="12"/>
      <c r="Q72" s="12"/>
      <c r="R72" s="12"/>
    </row>
    <row r="73" spans="1:18" ht="12.75">
      <c r="A73" s="12" t="s">
        <v>32</v>
      </c>
      <c r="C73" s="12"/>
      <c r="D73" s="8"/>
      <c r="E73" s="8"/>
      <c r="F73" s="16"/>
      <c r="G73" s="12"/>
      <c r="H73" s="12"/>
      <c r="I73" s="12"/>
      <c r="K73" s="19"/>
      <c r="L73" s="19"/>
      <c r="M73" s="19"/>
      <c r="N73" s="8"/>
      <c r="O73" s="8"/>
      <c r="P73" s="12"/>
      <c r="Q73" s="12"/>
      <c r="R73" s="12"/>
    </row>
    <row r="74" spans="1:18" ht="12.75">
      <c r="A74" s="12"/>
      <c r="C74" s="12"/>
      <c r="D74" s="8"/>
      <c r="E74" s="8"/>
      <c r="F74" s="16"/>
      <c r="G74" s="12"/>
      <c r="H74" s="12"/>
      <c r="I74" s="12"/>
      <c r="K74" s="19"/>
      <c r="L74" s="19"/>
      <c r="M74" s="19"/>
      <c r="N74" s="8"/>
      <c r="O74" s="8"/>
      <c r="P74" s="12"/>
      <c r="Q74" s="12"/>
      <c r="R74" s="12"/>
    </row>
    <row r="75" spans="1:18" ht="12.75">
      <c r="A75" s="12"/>
      <c r="C75" s="12"/>
      <c r="D75" s="8"/>
      <c r="E75" s="8"/>
      <c r="F75" s="16"/>
      <c r="G75" s="12"/>
      <c r="H75" s="12"/>
      <c r="I75" s="12"/>
      <c r="K75" s="19"/>
      <c r="L75" s="19"/>
      <c r="M75" s="19"/>
      <c r="N75" s="8"/>
      <c r="O75" s="8"/>
      <c r="P75" s="12"/>
      <c r="Q75" s="12"/>
      <c r="R75" s="12"/>
    </row>
    <row r="76" spans="1:18" ht="12.75">
      <c r="A76" s="12"/>
      <c r="C76" s="12"/>
      <c r="D76" s="8"/>
      <c r="E76" s="8"/>
      <c r="F76" s="16"/>
      <c r="G76" s="12"/>
      <c r="H76" s="12"/>
      <c r="I76" s="12"/>
      <c r="K76" s="19"/>
      <c r="L76" s="19"/>
      <c r="M76" s="19"/>
      <c r="N76" s="8"/>
      <c r="O76" s="8"/>
      <c r="P76" s="12"/>
      <c r="Q76" s="12"/>
      <c r="R76" s="12"/>
    </row>
    <row r="77" spans="1:18" ht="12.75">
      <c r="A77" s="12"/>
      <c r="C77" s="12"/>
      <c r="D77" s="8"/>
      <c r="E77" s="8"/>
      <c r="F77" s="16"/>
      <c r="G77" s="12"/>
      <c r="H77" s="12"/>
      <c r="I77" s="12"/>
      <c r="K77" s="19"/>
      <c r="L77" s="19"/>
      <c r="M77" s="19"/>
      <c r="N77" s="8"/>
      <c r="O77" s="8"/>
      <c r="P77" s="12"/>
      <c r="Q77" s="12"/>
      <c r="R77" s="12"/>
    </row>
    <row r="78" spans="1:18" ht="12.75">
      <c r="A78" s="12"/>
      <c r="C78" s="12"/>
      <c r="D78" s="8"/>
      <c r="E78" s="8"/>
      <c r="F78" s="16"/>
      <c r="G78" s="12"/>
      <c r="H78" s="12"/>
      <c r="I78" s="12"/>
      <c r="K78" s="19"/>
      <c r="L78" s="19"/>
      <c r="M78" s="19"/>
      <c r="N78" s="8"/>
      <c r="O78" s="8"/>
      <c r="P78" s="12"/>
      <c r="Q78" s="12"/>
      <c r="R78" s="12"/>
    </row>
    <row r="79" spans="1:18" ht="12.75">
      <c r="A79" s="12"/>
      <c r="C79" s="12"/>
      <c r="D79" s="8"/>
      <c r="E79" s="8"/>
      <c r="F79" s="16"/>
      <c r="G79" s="12"/>
      <c r="H79" s="12"/>
      <c r="I79" s="12"/>
      <c r="K79" s="19"/>
      <c r="L79" s="19"/>
      <c r="M79" s="19"/>
      <c r="N79" s="8"/>
      <c r="O79" s="8"/>
      <c r="P79" s="12"/>
      <c r="Q79" s="12"/>
      <c r="R79" s="12"/>
    </row>
    <row r="80" spans="1:18" ht="12.75">
      <c r="A80" s="12"/>
      <c r="C80" s="12"/>
      <c r="D80" s="8"/>
      <c r="E80" s="8"/>
      <c r="F80" s="16"/>
      <c r="G80" s="12"/>
      <c r="H80" s="12"/>
      <c r="I80" s="12"/>
      <c r="K80" s="19"/>
      <c r="L80" s="19"/>
      <c r="M80" s="19"/>
      <c r="N80" s="8"/>
      <c r="O80" s="8"/>
      <c r="P80" s="12"/>
      <c r="Q80" s="12"/>
      <c r="R80" s="12"/>
    </row>
    <row r="81" spans="1:18" ht="12.75">
      <c r="A81" s="12"/>
      <c r="C81" s="12"/>
      <c r="D81" s="8"/>
      <c r="E81" s="8"/>
      <c r="F81" s="16"/>
      <c r="G81" s="12"/>
      <c r="H81" s="12"/>
      <c r="I81" s="12"/>
      <c r="K81" s="19"/>
      <c r="L81" s="19"/>
      <c r="M81" s="19"/>
      <c r="N81" s="8"/>
      <c r="O81" s="8"/>
      <c r="P81" s="12"/>
      <c r="Q81" s="12"/>
      <c r="R81" s="12"/>
    </row>
    <row r="82" spans="1:18" ht="12.75">
      <c r="A82" s="12"/>
      <c r="C82" s="12"/>
      <c r="D82" s="8"/>
      <c r="E82" s="8"/>
      <c r="F82" s="16"/>
      <c r="G82" s="12"/>
      <c r="H82" s="12"/>
      <c r="I82" s="12"/>
      <c r="K82" s="19"/>
      <c r="L82" s="19"/>
      <c r="M82" s="19"/>
      <c r="N82" s="8"/>
      <c r="O82" s="8"/>
      <c r="P82" s="12"/>
      <c r="Q82" s="12"/>
      <c r="R82" s="12"/>
    </row>
    <row r="83" spans="1:18" ht="12.75">
      <c r="A83" s="12"/>
      <c r="C83" s="12"/>
      <c r="D83" s="8"/>
      <c r="E83" s="8"/>
      <c r="F83" s="16"/>
      <c r="G83" s="12"/>
      <c r="H83" s="12"/>
      <c r="I83" s="12"/>
      <c r="K83" s="19"/>
      <c r="L83" s="19"/>
      <c r="M83" s="19"/>
      <c r="N83" s="8"/>
      <c r="O83" s="8"/>
      <c r="P83" s="12"/>
      <c r="Q83" s="12"/>
      <c r="R83" s="12"/>
    </row>
    <row r="84" spans="1:18" ht="12.75">
      <c r="A84" s="12"/>
      <c r="C84" s="12"/>
      <c r="D84" s="8"/>
      <c r="E84" s="8"/>
      <c r="F84" s="16"/>
      <c r="G84" s="12"/>
      <c r="H84" s="12"/>
      <c r="I84" s="12"/>
      <c r="K84" s="19"/>
      <c r="L84" s="19"/>
      <c r="M84" s="19"/>
      <c r="N84" s="8"/>
      <c r="O84" s="8"/>
      <c r="P84" s="12"/>
      <c r="Q84" s="12"/>
      <c r="R84" s="12"/>
    </row>
    <row r="85" spans="1:18" ht="12.75">
      <c r="A85" s="12"/>
      <c r="C85" s="12"/>
      <c r="D85" s="8"/>
      <c r="E85" s="8"/>
      <c r="F85" s="16"/>
      <c r="G85" s="12"/>
      <c r="H85" s="12"/>
      <c r="I85" s="12"/>
      <c r="K85" s="19"/>
      <c r="L85" s="19"/>
      <c r="M85" s="19"/>
      <c r="N85" s="8"/>
      <c r="O85" s="8"/>
      <c r="P85" s="12"/>
      <c r="Q85" s="12"/>
      <c r="R85" s="12"/>
    </row>
    <row r="86" spans="1:18" ht="12.75">
      <c r="A86" s="12"/>
      <c r="C86" s="12"/>
      <c r="D86" s="8"/>
      <c r="E86" s="8"/>
      <c r="F86" s="16"/>
      <c r="G86" s="12"/>
      <c r="H86" s="12"/>
      <c r="I86" s="12"/>
      <c r="K86" s="19"/>
      <c r="L86" s="19"/>
      <c r="M86" s="19"/>
      <c r="N86" s="8"/>
      <c r="O86" s="8"/>
      <c r="P86" s="12"/>
      <c r="Q86" s="12"/>
      <c r="R86" s="12"/>
    </row>
    <row r="87" spans="1:18" ht="12.75">
      <c r="A87" s="12"/>
      <c r="C87" s="12"/>
      <c r="D87" s="8"/>
      <c r="E87" s="8"/>
      <c r="F87" s="16"/>
      <c r="G87" s="12"/>
      <c r="H87" s="12"/>
      <c r="I87" s="12"/>
      <c r="K87" s="19"/>
      <c r="L87" s="19"/>
      <c r="M87" s="19"/>
      <c r="N87" s="8"/>
      <c r="O87" s="8"/>
      <c r="P87" s="12"/>
      <c r="Q87" s="12"/>
      <c r="R87" s="12"/>
    </row>
    <row r="88" spans="1:18" ht="12.75">
      <c r="A88" s="12"/>
      <c r="C88" s="12"/>
      <c r="D88" s="8"/>
      <c r="E88" s="8"/>
      <c r="F88" s="16"/>
      <c r="G88" s="12"/>
      <c r="H88" s="12"/>
      <c r="I88" s="12"/>
      <c r="K88" s="19"/>
      <c r="L88" s="19"/>
      <c r="M88" s="19"/>
      <c r="N88" s="8"/>
      <c r="O88" s="8"/>
      <c r="P88" s="12"/>
      <c r="Q88" s="12"/>
      <c r="R88" s="12"/>
    </row>
    <row r="89" spans="1:18" ht="12.75">
      <c r="A89" s="12"/>
      <c r="C89" s="12"/>
      <c r="D89" s="8"/>
      <c r="E89" s="8"/>
      <c r="F89" s="16"/>
      <c r="G89" s="12"/>
      <c r="H89" s="12"/>
      <c r="I89" s="12"/>
      <c r="K89" s="19"/>
      <c r="L89" s="19"/>
      <c r="M89" s="19"/>
      <c r="N89" s="8"/>
      <c r="O89" s="8"/>
      <c r="P89" s="12"/>
      <c r="Q89" s="12"/>
      <c r="R89" s="12"/>
    </row>
    <row r="90" spans="1:18" ht="12.75">
      <c r="A90" s="12"/>
      <c r="C90" s="12"/>
      <c r="D90" s="8"/>
      <c r="E90" s="8"/>
      <c r="F90" s="16"/>
      <c r="G90" s="12"/>
      <c r="H90" s="12"/>
      <c r="I90" s="12"/>
      <c r="K90" s="19"/>
      <c r="L90" s="19"/>
      <c r="M90" s="19"/>
      <c r="N90" s="8"/>
      <c r="O90" s="8"/>
      <c r="P90" s="12"/>
      <c r="Q90" s="12"/>
      <c r="R90" s="12"/>
    </row>
    <row r="91" spans="1:18" ht="12.75">
      <c r="A91" s="12"/>
      <c r="C91" s="12"/>
      <c r="D91" s="8"/>
      <c r="E91" s="8"/>
      <c r="F91" s="16"/>
      <c r="G91" s="12"/>
      <c r="H91" s="12"/>
      <c r="I91" s="12"/>
      <c r="K91" s="19"/>
      <c r="L91" s="19"/>
      <c r="M91" s="19"/>
      <c r="N91" s="8"/>
      <c r="O91" s="8"/>
      <c r="P91" s="12"/>
      <c r="Q91" s="12"/>
      <c r="R91" s="12"/>
    </row>
    <row r="92" spans="1:18" ht="12.75">
      <c r="A92" s="12"/>
      <c r="C92" s="12"/>
      <c r="D92" s="8"/>
      <c r="E92" s="8"/>
      <c r="F92" s="16"/>
      <c r="G92" s="12"/>
      <c r="H92" s="12"/>
      <c r="I92" s="12"/>
      <c r="K92" s="19"/>
      <c r="L92" s="19"/>
      <c r="M92" s="19"/>
      <c r="N92" s="8"/>
      <c r="O92" s="8"/>
      <c r="P92" s="12"/>
      <c r="Q92" s="12"/>
      <c r="R92" s="12"/>
    </row>
    <row r="93" spans="1:18" ht="12.75">
      <c r="A93" s="12"/>
      <c r="C93" s="12"/>
      <c r="D93" s="8"/>
      <c r="E93" s="8"/>
      <c r="F93" s="16"/>
      <c r="G93" s="12"/>
      <c r="H93" s="12"/>
      <c r="I93" s="12"/>
      <c r="K93" s="19"/>
      <c r="L93" s="19"/>
      <c r="M93" s="19"/>
      <c r="N93" s="8"/>
      <c r="O93" s="8"/>
      <c r="P93" s="12"/>
      <c r="Q93" s="12"/>
      <c r="R93" s="12"/>
    </row>
    <row r="94" spans="1:18" ht="12.75">
      <c r="A94" s="12"/>
      <c r="C94" s="12"/>
      <c r="D94" s="8"/>
      <c r="E94" s="8"/>
      <c r="F94" s="16"/>
      <c r="G94" s="12"/>
      <c r="H94" s="12"/>
      <c r="I94" s="12"/>
      <c r="K94" s="19"/>
      <c r="L94" s="19"/>
      <c r="M94" s="19"/>
      <c r="N94" s="8"/>
      <c r="O94" s="8"/>
      <c r="P94" s="12"/>
      <c r="Q94" s="12"/>
      <c r="R94" s="12"/>
    </row>
    <row r="95" spans="1:18" ht="12.75">
      <c r="A95" s="12"/>
      <c r="C95" s="12"/>
      <c r="D95" s="8"/>
      <c r="E95" s="8"/>
      <c r="F95" s="16"/>
      <c r="G95" s="12"/>
      <c r="H95" s="12"/>
      <c r="I95" s="12"/>
      <c r="K95" s="19"/>
      <c r="L95" s="19"/>
      <c r="M95" s="19"/>
      <c r="N95" s="8"/>
      <c r="O95" s="8"/>
      <c r="P95" s="12"/>
      <c r="Q95" s="12"/>
      <c r="R95" s="12"/>
    </row>
    <row r="96" spans="1:18" ht="12.75">
      <c r="A96" s="12"/>
      <c r="C96" s="12"/>
      <c r="D96" s="8"/>
      <c r="E96" s="8"/>
      <c r="F96" s="16"/>
      <c r="G96" s="12"/>
      <c r="H96" s="12"/>
      <c r="I96" s="12"/>
      <c r="K96" s="19"/>
      <c r="L96" s="19"/>
      <c r="M96" s="19"/>
      <c r="N96" s="8"/>
      <c r="O96" s="8"/>
      <c r="P96" s="12"/>
      <c r="Q96" s="12"/>
      <c r="R96" s="12"/>
    </row>
    <row r="97" spans="1:18" ht="12.75">
      <c r="A97" s="12"/>
      <c r="C97" s="12"/>
      <c r="D97" s="8"/>
      <c r="E97" s="8"/>
      <c r="F97" s="16"/>
      <c r="G97" s="12"/>
      <c r="H97" s="12"/>
      <c r="I97" s="12"/>
      <c r="K97" s="19"/>
      <c r="L97" s="19"/>
      <c r="M97" s="19"/>
      <c r="N97" s="8"/>
      <c r="O97" s="8"/>
      <c r="P97" s="12"/>
      <c r="Q97" s="12"/>
      <c r="R97" s="12"/>
    </row>
    <row r="98" spans="1:18" ht="12.75">
      <c r="A98" s="12"/>
      <c r="C98" s="12"/>
      <c r="D98" s="8"/>
      <c r="E98" s="8"/>
      <c r="F98" s="16"/>
      <c r="G98" s="12"/>
      <c r="H98" s="12"/>
      <c r="I98" s="12"/>
      <c r="K98" s="19"/>
      <c r="L98" s="19"/>
      <c r="M98" s="19"/>
      <c r="N98" s="8"/>
      <c r="O98" s="8"/>
      <c r="P98" s="12"/>
      <c r="Q98" s="12"/>
      <c r="R98" s="12"/>
    </row>
    <row r="99" spans="1:18" ht="12.75">
      <c r="A99" s="12"/>
      <c r="C99" s="12"/>
      <c r="D99" s="8"/>
      <c r="E99" s="8"/>
      <c r="F99" s="16"/>
      <c r="G99" s="12"/>
      <c r="H99" s="12"/>
      <c r="I99" s="12"/>
      <c r="K99" s="19"/>
      <c r="L99" s="19"/>
      <c r="M99" s="19"/>
      <c r="N99" s="8"/>
      <c r="O99" s="8"/>
      <c r="P99" s="12"/>
      <c r="Q99" s="12"/>
      <c r="R99" s="12"/>
    </row>
    <row r="100" spans="1:18" ht="12.75">
      <c r="A100" s="12"/>
      <c r="C100" s="12"/>
      <c r="D100" s="8"/>
      <c r="E100" s="8"/>
      <c r="F100" s="16"/>
      <c r="G100" s="12"/>
      <c r="H100" s="12"/>
      <c r="I100" s="12"/>
      <c r="K100" s="19"/>
      <c r="L100" s="19"/>
      <c r="M100" s="19"/>
      <c r="N100" s="8"/>
      <c r="O100" s="8"/>
      <c r="P100" s="12"/>
      <c r="Q100" s="12"/>
      <c r="R100" s="12"/>
    </row>
    <row r="101" spans="1:18" ht="12.75">
      <c r="A101" s="12"/>
      <c r="C101" s="12"/>
      <c r="D101" s="8"/>
      <c r="E101" s="8"/>
      <c r="F101" s="16"/>
      <c r="G101" s="12"/>
      <c r="H101" s="12"/>
      <c r="I101" s="12"/>
      <c r="K101" s="19"/>
      <c r="L101" s="19"/>
      <c r="M101" s="19"/>
      <c r="N101" s="8"/>
      <c r="O101" s="8"/>
      <c r="P101" s="12"/>
      <c r="Q101" s="12"/>
      <c r="R101" s="12"/>
    </row>
    <row r="102" spans="1:18" ht="12.75">
      <c r="A102" s="12"/>
      <c r="C102" s="12"/>
      <c r="D102" s="8"/>
      <c r="E102" s="8"/>
      <c r="F102" s="16"/>
      <c r="G102" s="12"/>
      <c r="H102" s="12"/>
      <c r="I102" s="12"/>
      <c r="K102" s="19"/>
      <c r="L102" s="19"/>
      <c r="M102" s="19"/>
      <c r="N102" s="8"/>
      <c r="O102" s="8"/>
      <c r="P102" s="12"/>
      <c r="Q102" s="12"/>
      <c r="R102" s="12"/>
    </row>
    <row r="103" spans="1:18" ht="12.75">
      <c r="A103" s="12"/>
      <c r="C103" s="12"/>
      <c r="D103" s="8"/>
      <c r="E103" s="8"/>
      <c r="F103" s="16"/>
      <c r="G103" s="12"/>
      <c r="H103" s="12"/>
      <c r="I103" s="12"/>
      <c r="K103" s="19"/>
      <c r="L103" s="19"/>
      <c r="M103" s="19"/>
      <c r="N103" s="8"/>
      <c r="O103" s="8"/>
      <c r="P103" s="12"/>
      <c r="Q103" s="12"/>
      <c r="R103" s="12"/>
    </row>
    <row r="104" spans="1:18" ht="12.75">
      <c r="A104" s="12"/>
      <c r="C104" s="12"/>
      <c r="D104" s="8"/>
      <c r="E104" s="8"/>
      <c r="F104" s="16"/>
      <c r="G104" s="12"/>
      <c r="H104" s="12"/>
      <c r="I104" s="12"/>
      <c r="K104" s="19"/>
      <c r="L104" s="19"/>
      <c r="M104" s="19"/>
      <c r="N104" s="8"/>
      <c r="O104" s="8"/>
      <c r="P104" s="12"/>
      <c r="Q104" s="12"/>
      <c r="R104" s="12"/>
    </row>
    <row r="105" spans="1:18" ht="12.75">
      <c r="A105" s="12"/>
      <c r="C105" s="12"/>
      <c r="D105" s="8"/>
      <c r="E105" s="8"/>
      <c r="F105" s="16"/>
      <c r="G105" s="12"/>
      <c r="H105" s="12"/>
      <c r="I105" s="12"/>
      <c r="K105" s="19"/>
      <c r="L105" s="19"/>
      <c r="M105" s="19"/>
      <c r="N105" s="8"/>
      <c r="O105" s="8"/>
      <c r="P105" s="12"/>
      <c r="Q105" s="12"/>
      <c r="R105" s="12"/>
    </row>
    <row r="106" spans="1:18" ht="12.75">
      <c r="A106" s="12"/>
      <c r="C106" s="12"/>
      <c r="D106" s="8"/>
      <c r="E106" s="8"/>
      <c r="F106" s="16"/>
      <c r="G106" s="12"/>
      <c r="H106" s="12"/>
      <c r="I106" s="12"/>
      <c r="K106" s="19"/>
      <c r="L106" s="19"/>
      <c r="M106" s="19"/>
      <c r="N106" s="8"/>
      <c r="O106" s="8"/>
      <c r="P106" s="12"/>
      <c r="Q106" s="12"/>
      <c r="R106" s="12"/>
    </row>
    <row r="107" spans="1:18" ht="12.75">
      <c r="A107" s="12"/>
      <c r="C107" s="12"/>
      <c r="D107" s="8"/>
      <c r="E107" s="8"/>
      <c r="F107" s="16"/>
      <c r="G107" s="12"/>
      <c r="H107" s="12"/>
      <c r="I107" s="12"/>
      <c r="K107" s="19"/>
      <c r="L107" s="19"/>
      <c r="M107" s="19"/>
      <c r="N107" s="8"/>
      <c r="O107" s="8"/>
      <c r="P107" s="12"/>
      <c r="Q107" s="12"/>
      <c r="R107" s="12"/>
    </row>
    <row r="108" spans="1:18" ht="12.75">
      <c r="A108" s="12"/>
      <c r="C108" s="12"/>
      <c r="D108" s="8"/>
      <c r="E108" s="8"/>
      <c r="F108" s="16"/>
      <c r="G108" s="12"/>
      <c r="H108" s="12"/>
      <c r="I108" s="12"/>
      <c r="K108" s="19"/>
      <c r="L108" s="19"/>
      <c r="M108" s="19"/>
      <c r="N108" s="8"/>
      <c r="O108" s="8"/>
      <c r="P108" s="12"/>
      <c r="Q108" s="12"/>
      <c r="R108" s="12"/>
    </row>
    <row r="109" spans="1:18" ht="12.75">
      <c r="A109" s="12"/>
      <c r="C109" s="12"/>
      <c r="D109" s="8"/>
      <c r="E109" s="8"/>
      <c r="F109" s="16"/>
      <c r="G109" s="12"/>
      <c r="H109" s="12"/>
      <c r="I109" s="12"/>
      <c r="K109" s="19"/>
      <c r="L109" s="19"/>
      <c r="M109" s="19"/>
      <c r="N109" s="8"/>
      <c r="O109" s="8"/>
      <c r="P109" s="12"/>
      <c r="Q109" s="12"/>
      <c r="R109" s="12"/>
    </row>
    <row r="110" spans="1:18" ht="12.75">
      <c r="A110" s="12"/>
      <c r="C110" s="12"/>
      <c r="D110" s="8"/>
      <c r="E110" s="8"/>
      <c r="F110" s="16"/>
      <c r="G110" s="12"/>
      <c r="H110" s="12"/>
      <c r="I110" s="12"/>
      <c r="K110" s="19"/>
      <c r="L110" s="19"/>
      <c r="M110" s="19"/>
      <c r="N110" s="8"/>
      <c r="O110" s="8"/>
      <c r="P110" s="12"/>
      <c r="Q110" s="12"/>
      <c r="R110" s="12"/>
    </row>
    <row r="111" spans="1:18" ht="12.75">
      <c r="A111" s="12"/>
      <c r="C111" s="12"/>
      <c r="D111" s="8"/>
      <c r="E111" s="8"/>
      <c r="F111" s="16"/>
      <c r="G111" s="12"/>
      <c r="H111" s="12"/>
      <c r="I111" s="12"/>
      <c r="K111" s="19"/>
      <c r="L111" s="19"/>
      <c r="M111" s="19"/>
      <c r="N111" s="8"/>
      <c r="O111" s="8"/>
      <c r="P111" s="12"/>
      <c r="Q111" s="12"/>
      <c r="R111" s="12"/>
    </row>
    <row r="112" spans="1:18" ht="12.75">
      <c r="A112" s="12"/>
      <c r="C112" s="12"/>
      <c r="D112" s="8"/>
      <c r="E112" s="8"/>
      <c r="F112" s="16"/>
      <c r="G112" s="12"/>
      <c r="H112" s="12"/>
      <c r="I112" s="12"/>
      <c r="K112" s="19"/>
      <c r="L112" s="19"/>
      <c r="M112" s="19"/>
      <c r="N112" s="8"/>
      <c r="O112" s="8"/>
      <c r="P112" s="12"/>
      <c r="Q112" s="12"/>
      <c r="R112" s="12"/>
    </row>
    <row r="113" spans="1:18" ht="12.75">
      <c r="A113" s="12"/>
      <c r="C113" s="12"/>
      <c r="D113" s="8"/>
      <c r="E113" s="8"/>
      <c r="F113" s="16"/>
      <c r="G113" s="12"/>
      <c r="H113" s="12"/>
      <c r="I113" s="12"/>
      <c r="K113" s="19"/>
      <c r="L113" s="19"/>
      <c r="M113" s="19"/>
      <c r="N113" s="8"/>
      <c r="O113" s="8"/>
      <c r="P113" s="12"/>
      <c r="Q113" s="12"/>
      <c r="R113" s="12"/>
    </row>
    <row r="114" spans="1:18" ht="12.75">
      <c r="A114" s="12"/>
      <c r="C114" s="12"/>
      <c r="D114" s="8"/>
      <c r="E114" s="8"/>
      <c r="F114" s="16"/>
      <c r="G114" s="12"/>
      <c r="H114" s="12"/>
      <c r="I114" s="12"/>
      <c r="K114" s="19"/>
      <c r="L114" s="19"/>
      <c r="M114" s="19"/>
      <c r="N114" s="8"/>
      <c r="O114" s="8"/>
      <c r="P114" s="12"/>
      <c r="Q114" s="12"/>
      <c r="R114" s="12"/>
    </row>
    <row r="115" spans="1:18" ht="12.75">
      <c r="A115" s="12"/>
      <c r="C115" s="12"/>
      <c r="D115" s="8"/>
      <c r="E115" s="8"/>
      <c r="F115" s="16"/>
      <c r="G115" s="12"/>
      <c r="H115" s="12"/>
      <c r="I115" s="12"/>
      <c r="K115" s="19"/>
      <c r="L115" s="19"/>
      <c r="M115" s="19"/>
      <c r="N115" s="8"/>
      <c r="O115" s="8"/>
      <c r="P115" s="12"/>
      <c r="Q115" s="12"/>
      <c r="R115" s="12"/>
    </row>
    <row r="116" spans="1:18" ht="12.75">
      <c r="A116" s="12"/>
      <c r="C116" s="12"/>
      <c r="D116" s="8"/>
      <c r="E116" s="8"/>
      <c r="F116" s="16"/>
      <c r="G116" s="12"/>
      <c r="H116" s="12"/>
      <c r="I116" s="12"/>
      <c r="K116" s="19"/>
      <c r="L116" s="19"/>
      <c r="M116" s="19"/>
      <c r="N116" s="8"/>
      <c r="O116" s="8"/>
      <c r="P116" s="12"/>
      <c r="Q116" s="12"/>
      <c r="R116" s="12"/>
    </row>
    <row r="117" spans="1:18" ht="12.75">
      <c r="A117" s="12"/>
      <c r="C117" s="12"/>
      <c r="D117" s="8"/>
      <c r="E117" s="8"/>
      <c r="F117" s="16"/>
      <c r="G117" s="12"/>
      <c r="H117" s="12"/>
      <c r="I117" s="12"/>
      <c r="K117" s="19"/>
      <c r="L117" s="19"/>
      <c r="M117" s="19"/>
      <c r="N117" s="8"/>
      <c r="O117" s="8"/>
      <c r="P117" s="12"/>
      <c r="Q117" s="12"/>
      <c r="R117" s="12"/>
    </row>
    <row r="118" spans="1:18" ht="12.75">
      <c r="A118" s="12"/>
      <c r="C118" s="12"/>
      <c r="D118" s="8"/>
      <c r="E118" s="8"/>
      <c r="F118" s="16"/>
      <c r="G118" s="12"/>
      <c r="H118" s="12"/>
      <c r="I118" s="12"/>
      <c r="K118" s="19"/>
      <c r="L118" s="19"/>
      <c r="M118" s="19"/>
      <c r="N118" s="8"/>
      <c r="O118" s="8"/>
      <c r="P118" s="12"/>
      <c r="Q118" s="12"/>
      <c r="R118" s="12"/>
    </row>
    <row r="119" spans="1:18" ht="12.75">
      <c r="A119" s="12"/>
      <c r="C119" s="12"/>
      <c r="D119" s="8"/>
      <c r="E119" s="8"/>
      <c r="F119" s="16"/>
      <c r="G119" s="12"/>
      <c r="H119" s="12"/>
      <c r="I119" s="12"/>
      <c r="K119" s="19"/>
      <c r="L119" s="19"/>
      <c r="M119" s="19"/>
      <c r="N119" s="8"/>
      <c r="O119" s="8"/>
      <c r="P119" s="12"/>
      <c r="Q119" s="12"/>
      <c r="R119" s="12"/>
    </row>
    <row r="120" spans="1:18" ht="12.75">
      <c r="A120" s="12"/>
      <c r="C120" s="12"/>
      <c r="D120" s="8"/>
      <c r="E120" s="8"/>
      <c r="F120" s="16"/>
      <c r="G120" s="12"/>
      <c r="H120" s="12"/>
      <c r="I120" s="12"/>
      <c r="K120" s="19"/>
      <c r="L120" s="19"/>
      <c r="M120" s="19"/>
      <c r="N120" s="8"/>
      <c r="O120" s="8"/>
      <c r="P120" s="12"/>
      <c r="Q120" s="12"/>
      <c r="R120" s="12"/>
    </row>
    <row r="121" spans="1:18" ht="12.75">
      <c r="A121" s="12"/>
      <c r="C121" s="12"/>
      <c r="D121" s="8"/>
      <c r="E121" s="8"/>
      <c r="F121" s="16"/>
      <c r="G121" s="12"/>
      <c r="H121" s="12"/>
      <c r="I121" s="12"/>
      <c r="K121" s="19"/>
      <c r="L121" s="19"/>
      <c r="M121" s="19"/>
      <c r="N121" s="8"/>
      <c r="O121" s="8"/>
      <c r="P121" s="12"/>
      <c r="Q121" s="12"/>
      <c r="R121" s="12"/>
    </row>
    <row r="122" spans="1:18" ht="12.75">
      <c r="A122" s="12"/>
      <c r="C122" s="12"/>
      <c r="D122" s="8"/>
      <c r="E122" s="8"/>
      <c r="F122" s="16"/>
      <c r="G122" s="12"/>
      <c r="H122" s="12"/>
      <c r="I122" s="12"/>
      <c r="K122" s="19"/>
      <c r="L122" s="19"/>
      <c r="M122" s="19"/>
      <c r="N122" s="8"/>
      <c r="O122" s="8"/>
      <c r="P122" s="12"/>
      <c r="Q122" s="12"/>
      <c r="R122" s="12"/>
    </row>
    <row r="123" spans="1:18" ht="12.75">
      <c r="A123" s="12"/>
      <c r="C123" s="12"/>
      <c r="D123" s="8"/>
      <c r="E123" s="8"/>
      <c r="F123" s="16"/>
      <c r="G123" s="12"/>
      <c r="H123" s="12"/>
      <c r="I123" s="12"/>
      <c r="K123" s="19"/>
      <c r="L123" s="19"/>
      <c r="M123" s="19"/>
      <c r="N123" s="8"/>
      <c r="O123" s="8"/>
      <c r="P123" s="12"/>
      <c r="Q123" s="12"/>
      <c r="R123" s="12"/>
    </row>
    <row r="124" spans="1:18" ht="12.75">
      <c r="A124" s="12"/>
      <c r="C124" s="12"/>
      <c r="D124" s="8"/>
      <c r="E124" s="8"/>
      <c r="F124" s="16"/>
      <c r="G124" s="12"/>
      <c r="H124" s="12"/>
      <c r="I124" s="12"/>
      <c r="K124" s="19"/>
      <c r="L124" s="19"/>
      <c r="M124" s="19"/>
      <c r="N124" s="8"/>
      <c r="O124" s="8"/>
      <c r="P124" s="12"/>
      <c r="Q124" s="12"/>
      <c r="R124" s="12"/>
    </row>
    <row r="125" spans="1:18" ht="12.75">
      <c r="A125" s="12"/>
      <c r="C125" s="12"/>
      <c r="D125" s="8"/>
      <c r="E125" s="8"/>
      <c r="F125" s="16"/>
      <c r="G125" s="12"/>
      <c r="H125" s="12"/>
      <c r="I125" s="12"/>
      <c r="K125" s="19"/>
      <c r="L125" s="19"/>
      <c r="M125" s="19"/>
      <c r="N125" s="8"/>
      <c r="O125" s="8"/>
      <c r="P125" s="12"/>
      <c r="Q125" s="12"/>
      <c r="R125" s="12"/>
    </row>
    <row r="126" spans="1:18" ht="12.75">
      <c r="A126" s="12"/>
      <c r="C126" s="12"/>
      <c r="D126" s="8"/>
      <c r="E126" s="8"/>
      <c r="F126" s="16"/>
      <c r="G126" s="12"/>
      <c r="H126" s="12"/>
      <c r="I126" s="12"/>
      <c r="K126" s="19"/>
      <c r="L126" s="19"/>
      <c r="M126" s="19"/>
      <c r="N126" s="8"/>
      <c r="O126" s="8"/>
      <c r="P126" s="12"/>
      <c r="Q126" s="12"/>
      <c r="R126" s="12"/>
    </row>
    <row r="127" spans="1:18" ht="12.75">
      <c r="A127" s="12"/>
      <c r="C127" s="12"/>
      <c r="D127" s="8"/>
      <c r="E127" s="8"/>
      <c r="F127" s="16"/>
      <c r="G127" s="12"/>
      <c r="H127" s="12"/>
      <c r="I127" s="12"/>
      <c r="K127" s="19"/>
      <c r="L127" s="19"/>
      <c r="M127" s="19"/>
      <c r="N127" s="8"/>
      <c r="O127" s="8"/>
      <c r="P127" s="12"/>
      <c r="Q127" s="12"/>
      <c r="R127" s="12"/>
    </row>
    <row r="128" spans="1:18" ht="12.75">
      <c r="A128" s="12"/>
      <c r="C128" s="12"/>
      <c r="D128" s="8"/>
      <c r="E128" s="8"/>
      <c r="F128" s="16"/>
      <c r="G128" s="12"/>
      <c r="H128" s="12"/>
      <c r="I128" s="12"/>
      <c r="K128" s="19"/>
      <c r="L128" s="19"/>
      <c r="M128" s="19"/>
      <c r="N128" s="8"/>
      <c r="O128" s="8"/>
      <c r="P128" s="12"/>
      <c r="Q128" s="12"/>
      <c r="R128" s="12"/>
    </row>
    <row r="129" spans="1:18" ht="12.75">
      <c r="A129" s="12"/>
      <c r="C129" s="12"/>
      <c r="D129" s="8"/>
      <c r="E129" s="8"/>
      <c r="F129" s="16"/>
      <c r="G129" s="12"/>
      <c r="H129" s="12"/>
      <c r="I129" s="12"/>
      <c r="K129" s="19"/>
      <c r="L129" s="19"/>
      <c r="M129" s="19"/>
      <c r="N129" s="8"/>
      <c r="O129" s="8"/>
      <c r="P129" s="12"/>
      <c r="Q129" s="12"/>
      <c r="R129" s="12"/>
    </row>
    <row r="130" spans="1:18" ht="12.75">
      <c r="A130" s="12"/>
      <c r="C130" s="12"/>
      <c r="D130" s="8"/>
      <c r="E130" s="8"/>
      <c r="F130" s="16"/>
      <c r="G130" s="12"/>
      <c r="H130" s="12"/>
      <c r="I130" s="12"/>
      <c r="K130" s="19"/>
      <c r="L130" s="19"/>
      <c r="M130" s="19"/>
      <c r="N130" s="8"/>
      <c r="O130" s="8"/>
      <c r="P130" s="12"/>
      <c r="Q130" s="12"/>
      <c r="R130" s="12"/>
    </row>
    <row r="131" spans="1:18" ht="12.75">
      <c r="A131" s="12"/>
      <c r="C131" s="12"/>
      <c r="D131" s="8"/>
      <c r="E131" s="8"/>
      <c r="F131" s="16"/>
      <c r="G131" s="12"/>
      <c r="H131" s="12"/>
      <c r="I131" s="12"/>
      <c r="K131" s="19"/>
      <c r="L131" s="19"/>
      <c r="M131" s="19"/>
      <c r="N131" s="8"/>
      <c r="O131" s="8"/>
      <c r="P131" s="12"/>
      <c r="Q131" s="12"/>
      <c r="R131" s="12"/>
    </row>
    <row r="132" spans="1:18" ht="12.75">
      <c r="A132" s="12"/>
      <c r="C132" s="12"/>
      <c r="D132" s="8"/>
      <c r="E132" s="8"/>
      <c r="F132" s="16"/>
      <c r="G132" s="12"/>
      <c r="H132" s="12"/>
      <c r="I132" s="12"/>
      <c r="K132" s="19"/>
      <c r="L132" s="19"/>
      <c r="M132" s="19"/>
      <c r="N132" s="8"/>
      <c r="O132" s="8"/>
      <c r="P132" s="12"/>
      <c r="Q132" s="12"/>
      <c r="R132" s="12"/>
    </row>
    <row r="133" spans="1:18" ht="12.75">
      <c r="A133" s="12"/>
      <c r="C133" s="12"/>
      <c r="D133" s="8"/>
      <c r="E133" s="8"/>
      <c r="F133" s="16"/>
      <c r="G133" s="12"/>
      <c r="H133" s="12"/>
      <c r="I133" s="12"/>
      <c r="K133" s="19"/>
      <c r="L133" s="19"/>
      <c r="M133" s="19"/>
      <c r="N133" s="8"/>
      <c r="O133" s="8"/>
      <c r="P133" s="12"/>
      <c r="Q133" s="12"/>
      <c r="R133" s="12"/>
    </row>
    <row r="134" spans="1:18" ht="12.75">
      <c r="A134" s="12"/>
      <c r="C134" s="12"/>
      <c r="D134" s="8"/>
      <c r="E134" s="8"/>
      <c r="F134" s="16"/>
      <c r="G134" s="12"/>
      <c r="H134" s="12"/>
      <c r="I134" s="12"/>
      <c r="K134" s="19"/>
      <c r="L134" s="19"/>
      <c r="M134" s="19"/>
      <c r="N134" s="8"/>
      <c r="O134" s="8"/>
      <c r="P134" s="12"/>
      <c r="Q134" s="12"/>
      <c r="R134" s="12"/>
    </row>
    <row r="135" spans="1:18" ht="12.75">
      <c r="A135" s="12"/>
      <c r="C135" s="12"/>
      <c r="D135" s="8"/>
      <c r="E135" s="8"/>
      <c r="F135" s="16"/>
      <c r="G135" s="12"/>
      <c r="H135" s="12"/>
      <c r="I135" s="12"/>
      <c r="K135" s="19"/>
      <c r="L135" s="19"/>
      <c r="M135" s="19"/>
      <c r="N135" s="8"/>
      <c r="O135" s="8"/>
      <c r="P135" s="12"/>
      <c r="Q135" s="12"/>
      <c r="R135" s="12"/>
    </row>
    <row r="136" spans="1:18" ht="12.75">
      <c r="A136" s="12"/>
      <c r="C136" s="12"/>
      <c r="D136" s="8"/>
      <c r="E136" s="8"/>
      <c r="F136" s="16"/>
      <c r="G136" s="12"/>
      <c r="H136" s="12"/>
      <c r="I136" s="12"/>
      <c r="K136" s="19"/>
      <c r="L136" s="19"/>
      <c r="M136" s="19"/>
      <c r="N136" s="8"/>
      <c r="O136" s="8"/>
      <c r="P136" s="12"/>
      <c r="Q136" s="12"/>
      <c r="R136" s="12"/>
    </row>
    <row r="137" spans="1:18" ht="12.75">
      <c r="A137" s="12"/>
      <c r="C137" s="12"/>
      <c r="D137" s="8"/>
      <c r="E137" s="8"/>
      <c r="F137" s="16"/>
      <c r="G137" s="12"/>
      <c r="H137" s="12"/>
      <c r="I137" s="12"/>
      <c r="K137" s="19"/>
      <c r="L137" s="19"/>
      <c r="M137" s="19"/>
      <c r="N137" s="8"/>
      <c r="O137" s="8"/>
      <c r="P137" s="12"/>
      <c r="Q137" s="12"/>
      <c r="R137" s="12"/>
    </row>
    <row r="138" spans="1:18" ht="12.75">
      <c r="A138" s="12"/>
      <c r="C138" s="12"/>
      <c r="D138" s="8"/>
      <c r="E138" s="8"/>
      <c r="F138" s="16"/>
      <c r="G138" s="12"/>
      <c r="H138" s="12"/>
      <c r="I138" s="12"/>
      <c r="K138" s="19"/>
      <c r="L138" s="19"/>
      <c r="M138" s="19"/>
      <c r="N138" s="8"/>
      <c r="O138" s="8"/>
      <c r="P138" s="12"/>
      <c r="Q138" s="12"/>
      <c r="R138" s="12"/>
    </row>
    <row r="139" spans="1:18" ht="12.75">
      <c r="A139" s="12"/>
      <c r="C139" s="12"/>
      <c r="D139" s="8"/>
      <c r="E139" s="8"/>
      <c r="F139" s="16"/>
      <c r="G139" s="12"/>
      <c r="H139" s="12"/>
      <c r="I139" s="12"/>
      <c r="K139" s="19"/>
      <c r="L139" s="19"/>
      <c r="M139" s="19"/>
      <c r="N139" s="8"/>
      <c r="O139" s="8"/>
      <c r="P139" s="12"/>
      <c r="Q139" s="12"/>
      <c r="R139" s="12"/>
    </row>
    <row r="140" spans="1:18" ht="12.75">
      <c r="A140" s="12"/>
      <c r="C140" s="12"/>
      <c r="D140" s="8"/>
      <c r="E140" s="8"/>
      <c r="F140" s="16"/>
      <c r="G140" s="12"/>
      <c r="H140" s="12"/>
      <c r="I140" s="12"/>
      <c r="K140" s="19"/>
      <c r="L140" s="19"/>
      <c r="M140" s="19"/>
      <c r="N140" s="8"/>
      <c r="O140" s="8"/>
      <c r="P140" s="12"/>
      <c r="Q140" s="12"/>
      <c r="R140" s="12"/>
    </row>
    <row r="141" spans="1:18" ht="12.75">
      <c r="A141" s="12"/>
      <c r="C141" s="12"/>
      <c r="D141" s="8"/>
      <c r="E141" s="8"/>
      <c r="F141" s="16"/>
      <c r="G141" s="12"/>
      <c r="H141" s="12"/>
      <c r="I141" s="12"/>
      <c r="K141" s="19"/>
      <c r="L141" s="19"/>
      <c r="M141" s="19"/>
      <c r="N141" s="8"/>
      <c r="O141" s="8"/>
      <c r="P141" s="12"/>
      <c r="Q141" s="12"/>
      <c r="R141" s="12"/>
    </row>
    <row r="142" spans="1:18" ht="12.75">
      <c r="A142" s="12"/>
      <c r="C142" s="12"/>
      <c r="D142" s="8"/>
      <c r="E142" s="8"/>
      <c r="F142" s="16"/>
      <c r="G142" s="12"/>
      <c r="H142" s="12"/>
      <c r="I142" s="12"/>
      <c r="K142" s="19"/>
      <c r="L142" s="19"/>
      <c r="M142" s="19"/>
      <c r="N142" s="8"/>
      <c r="O142" s="8"/>
      <c r="P142" s="12"/>
      <c r="Q142" s="12"/>
      <c r="R142" s="12"/>
    </row>
    <row r="143" spans="1:18" ht="12.75">
      <c r="A143" s="12"/>
      <c r="C143" s="12"/>
      <c r="D143" s="8"/>
      <c r="E143" s="8"/>
      <c r="F143" s="16"/>
      <c r="G143" s="12"/>
      <c r="H143" s="12"/>
      <c r="I143" s="12"/>
      <c r="K143" s="19"/>
      <c r="L143" s="19"/>
      <c r="M143" s="19"/>
      <c r="N143" s="8"/>
      <c r="O143" s="8"/>
      <c r="P143" s="12"/>
      <c r="Q143" s="12"/>
      <c r="R143" s="12"/>
    </row>
    <row r="144" spans="1:18" ht="12.75">
      <c r="A144" s="12"/>
      <c r="C144" s="12"/>
      <c r="D144" s="8"/>
      <c r="E144" s="8"/>
      <c r="F144" s="16"/>
      <c r="G144" s="12"/>
      <c r="H144" s="12"/>
      <c r="I144" s="12"/>
      <c r="K144" s="19"/>
      <c r="L144" s="19"/>
      <c r="M144" s="19"/>
      <c r="N144" s="8"/>
      <c r="O144" s="8"/>
      <c r="P144" s="12"/>
      <c r="Q144" s="12"/>
      <c r="R144" s="12"/>
    </row>
    <row r="145" spans="1:18" ht="12.75">
      <c r="A145" s="12"/>
      <c r="C145" s="12"/>
      <c r="D145" s="8"/>
      <c r="E145" s="8"/>
      <c r="F145" s="16"/>
      <c r="G145" s="12"/>
      <c r="H145" s="12"/>
      <c r="I145" s="12"/>
      <c r="K145" s="19"/>
      <c r="L145" s="19"/>
      <c r="M145" s="19"/>
      <c r="N145" s="8"/>
      <c r="O145" s="8"/>
      <c r="P145" s="12"/>
      <c r="Q145" s="12"/>
      <c r="R145" s="12"/>
    </row>
    <row r="146" spans="1:18" ht="12.75">
      <c r="A146" s="12"/>
      <c r="C146" s="12"/>
      <c r="D146" s="8"/>
      <c r="E146" s="8"/>
      <c r="F146" s="16"/>
      <c r="G146" s="12"/>
      <c r="H146" s="12"/>
      <c r="I146" s="12"/>
      <c r="K146" s="19"/>
      <c r="L146" s="19"/>
      <c r="M146" s="19"/>
      <c r="N146" s="8"/>
      <c r="O146" s="8"/>
      <c r="P146" s="12"/>
      <c r="Q146" s="12"/>
      <c r="R146" s="12"/>
    </row>
    <row r="147" spans="1:18" ht="12.75">
      <c r="A147" s="12"/>
      <c r="C147" s="12"/>
      <c r="D147" s="8"/>
      <c r="E147" s="8"/>
      <c r="F147" s="16"/>
      <c r="G147" s="12"/>
      <c r="H147" s="12"/>
      <c r="I147" s="12"/>
      <c r="K147" s="19"/>
      <c r="L147" s="19"/>
      <c r="M147" s="19"/>
      <c r="N147" s="8"/>
      <c r="O147" s="8"/>
      <c r="P147" s="12"/>
      <c r="Q147" s="12"/>
      <c r="R147" s="12"/>
    </row>
    <row r="148" spans="1:18" ht="12.75">
      <c r="A148" s="12"/>
      <c r="C148" s="12"/>
      <c r="D148" s="8"/>
      <c r="E148" s="8"/>
      <c r="F148" s="16"/>
      <c r="G148" s="12"/>
      <c r="H148" s="12"/>
      <c r="I148" s="12"/>
      <c r="K148" s="19"/>
      <c r="L148" s="19"/>
      <c r="M148" s="19"/>
      <c r="N148" s="8"/>
      <c r="O148" s="8"/>
      <c r="P148" s="12"/>
      <c r="Q148" s="12"/>
      <c r="R148" s="12"/>
    </row>
    <row r="149" spans="1:18" ht="12.75">
      <c r="A149" s="12"/>
      <c r="C149" s="12"/>
      <c r="D149" s="8"/>
      <c r="E149" s="8"/>
      <c r="F149" s="16"/>
      <c r="G149" s="12"/>
      <c r="H149" s="12"/>
      <c r="I149" s="12"/>
      <c r="K149" s="19"/>
      <c r="L149" s="19"/>
      <c r="M149" s="19"/>
      <c r="N149" s="8"/>
      <c r="O149" s="8"/>
      <c r="P149" s="12"/>
      <c r="Q149" s="12"/>
      <c r="R149" s="12"/>
    </row>
    <row r="150" spans="1:18" ht="12.75">
      <c r="A150" s="12"/>
      <c r="C150" s="12"/>
      <c r="D150" s="8"/>
      <c r="E150" s="8"/>
      <c r="F150" s="16"/>
      <c r="G150" s="12"/>
      <c r="H150" s="12"/>
      <c r="I150" s="12"/>
      <c r="K150" s="19"/>
      <c r="L150" s="19"/>
      <c r="M150" s="19"/>
      <c r="N150" s="8"/>
      <c r="O150" s="8"/>
      <c r="P150" s="12"/>
      <c r="Q150" s="12"/>
      <c r="R150" s="12"/>
    </row>
    <row r="151" spans="1:18" ht="12.75">
      <c r="A151" s="12"/>
      <c r="C151" s="12"/>
      <c r="D151" s="8"/>
      <c r="E151" s="8"/>
      <c r="F151" s="16"/>
      <c r="G151" s="12"/>
      <c r="H151" s="12"/>
      <c r="I151" s="12"/>
      <c r="K151" s="19"/>
      <c r="L151" s="19"/>
      <c r="M151" s="19"/>
      <c r="N151" s="8"/>
      <c r="O151" s="8"/>
      <c r="P151" s="12"/>
      <c r="Q151" s="12"/>
      <c r="R151" s="12"/>
    </row>
    <row r="152" spans="1:18" ht="12.75">
      <c r="A152" s="12"/>
      <c r="C152" s="12"/>
      <c r="D152" s="8"/>
      <c r="E152" s="8"/>
      <c r="F152" s="16"/>
      <c r="G152" s="12"/>
      <c r="H152" s="12"/>
      <c r="I152" s="12"/>
      <c r="K152" s="19"/>
      <c r="L152" s="19"/>
      <c r="M152" s="19"/>
      <c r="N152" s="8"/>
      <c r="O152" s="8"/>
      <c r="P152" s="12"/>
      <c r="Q152" s="12"/>
      <c r="R152" s="12"/>
    </row>
    <row r="153" spans="1:18" ht="12.75">
      <c r="A153" s="12"/>
      <c r="C153" s="12"/>
      <c r="D153" s="8"/>
      <c r="E153" s="8"/>
      <c r="F153" s="16"/>
      <c r="G153" s="12"/>
      <c r="H153" s="12"/>
      <c r="I153" s="12"/>
      <c r="K153" s="19"/>
      <c r="L153" s="19"/>
      <c r="M153" s="19"/>
      <c r="N153" s="8"/>
      <c r="O153" s="8"/>
      <c r="P153" s="12"/>
      <c r="Q153" s="12"/>
      <c r="R153" s="12"/>
    </row>
    <row r="154" spans="1:18" ht="12.75">
      <c r="A154" s="12"/>
      <c r="C154" s="12"/>
      <c r="D154" s="8"/>
      <c r="E154" s="8"/>
      <c r="F154" s="16"/>
      <c r="G154" s="12"/>
      <c r="H154" s="12"/>
      <c r="I154" s="12"/>
      <c r="K154" s="19"/>
      <c r="L154" s="19"/>
      <c r="M154" s="19"/>
      <c r="N154" s="8"/>
      <c r="O154" s="8"/>
      <c r="P154" s="12"/>
      <c r="Q154" s="12"/>
      <c r="R154" s="12"/>
    </row>
    <row r="155" spans="1:18" ht="12.75">
      <c r="A155" s="12"/>
      <c r="C155" s="12"/>
      <c r="D155" s="8"/>
      <c r="E155" s="8"/>
      <c r="F155" s="16"/>
      <c r="G155" s="12"/>
      <c r="H155" s="12"/>
      <c r="I155" s="12"/>
      <c r="K155" s="19"/>
      <c r="L155" s="19"/>
      <c r="M155" s="19"/>
      <c r="N155" s="8"/>
      <c r="O155" s="8"/>
      <c r="P155" s="12"/>
      <c r="Q155" s="12"/>
      <c r="R155" s="12"/>
    </row>
    <row r="156" spans="1:18" ht="12.75">
      <c r="A156" s="12"/>
      <c r="C156" s="12"/>
      <c r="D156" s="8"/>
      <c r="E156" s="8"/>
      <c r="F156" s="16"/>
      <c r="G156" s="12"/>
      <c r="H156" s="12"/>
      <c r="I156" s="12"/>
      <c r="K156" s="19"/>
      <c r="L156" s="19"/>
      <c r="M156" s="19"/>
      <c r="N156" s="8"/>
      <c r="O156" s="8"/>
      <c r="P156" s="12"/>
      <c r="Q156" s="12"/>
      <c r="R156" s="12"/>
    </row>
    <row r="157" spans="1:18" ht="12.75">
      <c r="A157" s="12"/>
      <c r="C157" s="12"/>
      <c r="D157" s="8"/>
      <c r="E157" s="8"/>
      <c r="F157" s="16"/>
      <c r="G157" s="12"/>
      <c r="H157" s="12"/>
      <c r="I157" s="12"/>
      <c r="K157" s="19"/>
      <c r="L157" s="19"/>
      <c r="M157" s="19"/>
      <c r="N157" s="8"/>
      <c r="O157" s="8"/>
      <c r="P157" s="12"/>
      <c r="Q157" s="12"/>
      <c r="R157" s="12"/>
    </row>
    <row r="158" spans="1:18" ht="12.75">
      <c r="A158" s="12"/>
      <c r="C158" s="12"/>
      <c r="D158" s="8"/>
      <c r="E158" s="8"/>
      <c r="F158" s="16"/>
      <c r="G158" s="12"/>
      <c r="H158" s="12"/>
      <c r="I158" s="12"/>
      <c r="K158" s="19"/>
      <c r="L158" s="19"/>
      <c r="M158" s="19"/>
      <c r="N158" s="8"/>
      <c r="O158" s="8"/>
      <c r="P158" s="12"/>
      <c r="Q158" s="12"/>
      <c r="R158" s="12"/>
    </row>
    <row r="159" spans="1:18" ht="12.75">
      <c r="A159" s="12"/>
      <c r="C159" s="12"/>
      <c r="D159" s="8"/>
      <c r="E159" s="8"/>
      <c r="F159" s="16"/>
      <c r="G159" s="12"/>
      <c r="H159" s="12"/>
      <c r="I159" s="12"/>
      <c r="K159" s="19"/>
      <c r="L159" s="19"/>
      <c r="M159" s="19"/>
      <c r="N159" s="8"/>
      <c r="O159" s="8"/>
      <c r="P159" s="12"/>
      <c r="Q159" s="12"/>
      <c r="R159" s="12"/>
    </row>
    <row r="160" spans="1:18" ht="12.75">
      <c r="A160" s="12"/>
      <c r="C160" s="12"/>
      <c r="D160" s="8"/>
      <c r="E160" s="8"/>
      <c r="F160" s="16"/>
      <c r="G160" s="12"/>
      <c r="H160" s="12"/>
      <c r="I160" s="12"/>
      <c r="K160" s="19"/>
      <c r="L160" s="19"/>
      <c r="M160" s="19"/>
      <c r="N160" s="8"/>
      <c r="O160" s="8"/>
      <c r="P160" s="12"/>
      <c r="Q160" s="12"/>
      <c r="R160" s="12"/>
    </row>
    <row r="161" spans="1:18" ht="12.75">
      <c r="A161" s="12"/>
      <c r="C161" s="12"/>
      <c r="D161" s="8"/>
      <c r="E161" s="8"/>
      <c r="F161" s="16"/>
      <c r="G161" s="12"/>
      <c r="H161" s="12"/>
      <c r="I161" s="12"/>
      <c r="K161" s="19"/>
      <c r="L161" s="19"/>
      <c r="M161" s="19"/>
      <c r="N161" s="8"/>
      <c r="O161" s="8"/>
      <c r="P161" s="12"/>
      <c r="Q161" s="12"/>
      <c r="R161" s="12"/>
    </row>
    <row r="162" spans="1:18" ht="12.75">
      <c r="A162" s="12"/>
      <c r="C162" s="12"/>
      <c r="D162" s="8"/>
      <c r="E162" s="8"/>
      <c r="F162" s="16"/>
      <c r="G162" s="12"/>
      <c r="H162" s="12"/>
      <c r="I162" s="12"/>
      <c r="K162" s="19"/>
      <c r="L162" s="19"/>
      <c r="M162" s="19"/>
      <c r="N162" s="8"/>
      <c r="O162" s="8"/>
      <c r="P162" s="12"/>
      <c r="Q162" s="12"/>
      <c r="R162" s="12"/>
    </row>
    <row r="163" spans="1:18" ht="12.75">
      <c r="A163" s="12"/>
      <c r="C163" s="12"/>
      <c r="D163" s="8"/>
      <c r="E163" s="8"/>
      <c r="F163" s="16"/>
      <c r="G163" s="12"/>
      <c r="H163" s="12"/>
      <c r="I163" s="12"/>
      <c r="K163" s="19"/>
      <c r="L163" s="19"/>
      <c r="M163" s="19"/>
      <c r="N163" s="8"/>
      <c r="O163" s="8"/>
      <c r="P163" s="12"/>
      <c r="Q163" s="12"/>
      <c r="R163" s="12"/>
    </row>
    <row r="164" spans="1:18" ht="12.75">
      <c r="A164" s="12"/>
      <c r="C164" s="12"/>
      <c r="D164" s="8"/>
      <c r="E164" s="8"/>
      <c r="F164" s="16"/>
      <c r="G164" s="12"/>
      <c r="H164" s="12"/>
      <c r="I164" s="12"/>
      <c r="K164" s="19"/>
      <c r="L164" s="19"/>
      <c r="M164" s="19"/>
      <c r="N164" s="8"/>
      <c r="O164" s="8"/>
      <c r="P164" s="12"/>
      <c r="Q164" s="12"/>
      <c r="R164" s="12"/>
    </row>
    <row r="165" spans="1:18" ht="12.75">
      <c r="A165" s="12"/>
      <c r="C165" s="12"/>
      <c r="D165" s="8"/>
      <c r="E165" s="8"/>
      <c r="F165" s="16"/>
      <c r="G165" s="12"/>
      <c r="H165" s="12"/>
      <c r="I165" s="12"/>
      <c r="K165" s="19"/>
      <c r="L165" s="19"/>
      <c r="M165" s="19"/>
      <c r="N165" s="8"/>
      <c r="O165" s="8"/>
      <c r="P165" s="12"/>
      <c r="Q165" s="12"/>
      <c r="R165" s="12"/>
    </row>
    <row r="166" spans="1:18" ht="12.75">
      <c r="A166" s="12"/>
      <c r="C166" s="12"/>
      <c r="D166" s="8"/>
      <c r="E166" s="8"/>
      <c r="F166" s="16"/>
      <c r="G166" s="12"/>
      <c r="H166" s="12"/>
      <c r="I166" s="12"/>
      <c r="K166" s="19"/>
      <c r="L166" s="19"/>
      <c r="M166" s="19"/>
      <c r="N166" s="8"/>
      <c r="O166" s="8"/>
      <c r="P166" s="12"/>
      <c r="Q166" s="12"/>
      <c r="R166" s="12"/>
    </row>
    <row r="167" spans="1:18" ht="12.75">
      <c r="A167" s="12"/>
      <c r="C167" s="12"/>
      <c r="D167" s="8"/>
      <c r="E167" s="8"/>
      <c r="F167" s="16"/>
      <c r="G167" s="12"/>
      <c r="H167" s="12"/>
      <c r="I167" s="12"/>
      <c r="K167" s="19"/>
      <c r="L167" s="19"/>
      <c r="M167" s="19"/>
      <c r="N167" s="8"/>
      <c r="O167" s="8"/>
      <c r="P167" s="12"/>
      <c r="Q167" s="12"/>
      <c r="R167" s="12"/>
    </row>
    <row r="168" spans="1:18" ht="12.75">
      <c r="A168" s="12"/>
      <c r="C168" s="12"/>
      <c r="D168" s="8"/>
      <c r="E168" s="8"/>
      <c r="F168" s="16"/>
      <c r="G168" s="12"/>
      <c r="H168" s="12"/>
      <c r="I168" s="12"/>
      <c r="K168" s="19"/>
      <c r="L168" s="19"/>
      <c r="M168" s="19"/>
      <c r="N168" s="8"/>
      <c r="O168" s="8"/>
      <c r="P168" s="12"/>
      <c r="Q168" s="12"/>
      <c r="R168" s="12"/>
    </row>
    <row r="169" spans="1:18" ht="12.75">
      <c r="A169" s="12"/>
      <c r="C169" s="12"/>
      <c r="D169" s="8"/>
      <c r="E169" s="8"/>
      <c r="F169" s="16"/>
      <c r="G169" s="12"/>
      <c r="H169" s="12"/>
      <c r="I169" s="12"/>
      <c r="K169" s="19"/>
      <c r="L169" s="19"/>
      <c r="M169" s="19"/>
      <c r="N169" s="8"/>
      <c r="O169" s="8"/>
      <c r="P169" s="12"/>
      <c r="Q169" s="12"/>
      <c r="R169" s="12"/>
    </row>
    <row r="170" spans="1:18" ht="12.75">
      <c r="A170" s="12"/>
      <c r="C170" s="12"/>
      <c r="D170" s="8"/>
      <c r="E170" s="8"/>
      <c r="F170" s="16"/>
      <c r="G170" s="12"/>
      <c r="H170" s="12"/>
      <c r="I170" s="12"/>
      <c r="K170" s="19"/>
      <c r="L170" s="19"/>
      <c r="M170" s="19"/>
      <c r="N170" s="8"/>
      <c r="O170" s="8"/>
      <c r="P170" s="12"/>
      <c r="Q170" s="12"/>
      <c r="R170" s="12"/>
    </row>
    <row r="171" spans="1:18" ht="12.75">
      <c r="A171" s="12"/>
      <c r="C171" s="12"/>
      <c r="D171" s="8"/>
      <c r="E171" s="8"/>
      <c r="F171" s="16"/>
      <c r="G171" s="12"/>
      <c r="H171" s="12"/>
      <c r="I171" s="12"/>
      <c r="K171" s="19"/>
      <c r="L171" s="19"/>
      <c r="M171" s="19"/>
      <c r="N171" s="8"/>
      <c r="O171" s="8"/>
      <c r="P171" s="12"/>
      <c r="Q171" s="12"/>
      <c r="R171" s="12"/>
    </row>
    <row r="172" spans="1:18" ht="12.75">
      <c r="A172" s="12"/>
      <c r="C172" s="12"/>
      <c r="D172" s="8"/>
      <c r="E172" s="8"/>
      <c r="F172" s="16"/>
      <c r="G172" s="12"/>
      <c r="H172" s="12"/>
      <c r="I172" s="12"/>
      <c r="K172" s="19"/>
      <c r="L172" s="19"/>
      <c r="M172" s="19"/>
      <c r="N172" s="8"/>
      <c r="O172" s="8"/>
      <c r="P172" s="12"/>
      <c r="Q172" s="12"/>
      <c r="R172" s="12"/>
    </row>
    <row r="173" spans="1:18" ht="12.75">
      <c r="A173" s="12"/>
      <c r="C173" s="12"/>
      <c r="D173" s="8"/>
      <c r="E173" s="8"/>
      <c r="F173" s="16"/>
      <c r="G173" s="12"/>
      <c r="H173" s="12"/>
      <c r="I173" s="12"/>
      <c r="K173" s="19"/>
      <c r="L173" s="19"/>
      <c r="M173" s="19"/>
      <c r="N173" s="8"/>
      <c r="O173" s="8"/>
      <c r="P173" s="12"/>
      <c r="Q173" s="12"/>
      <c r="R173" s="12"/>
    </row>
    <row r="174" spans="1:18" ht="12.75">
      <c r="A174" s="12"/>
      <c r="C174" s="12"/>
      <c r="D174" s="8"/>
      <c r="E174" s="8"/>
      <c r="F174" s="16"/>
      <c r="G174" s="12"/>
      <c r="H174" s="12"/>
      <c r="I174" s="12"/>
      <c r="K174" s="19"/>
      <c r="L174" s="19"/>
      <c r="M174" s="19"/>
      <c r="N174" s="8"/>
      <c r="O174" s="8"/>
      <c r="P174" s="12"/>
      <c r="Q174" s="12"/>
      <c r="R174" s="12"/>
    </row>
    <row r="175" spans="1:18" ht="12.75">
      <c r="A175" s="12"/>
      <c r="C175" s="12"/>
      <c r="D175" s="8"/>
      <c r="E175" s="8"/>
      <c r="F175" s="16"/>
      <c r="G175" s="12"/>
      <c r="H175" s="12"/>
      <c r="I175" s="12"/>
      <c r="K175" s="19"/>
      <c r="L175" s="19"/>
      <c r="M175" s="19"/>
      <c r="N175" s="8"/>
      <c r="O175" s="8"/>
      <c r="P175" s="12"/>
      <c r="Q175" s="12"/>
      <c r="R175" s="12"/>
    </row>
    <row r="176" spans="1:18" ht="12.75">
      <c r="A176" s="12"/>
      <c r="C176" s="12"/>
      <c r="D176" s="8"/>
      <c r="E176" s="8"/>
      <c r="F176" s="16"/>
      <c r="G176" s="12"/>
      <c r="H176" s="12"/>
      <c r="I176" s="12"/>
      <c r="K176" s="19"/>
      <c r="L176" s="19"/>
      <c r="M176" s="19"/>
      <c r="N176" s="8"/>
      <c r="O176" s="8"/>
      <c r="P176" s="12"/>
      <c r="Q176" s="12"/>
      <c r="R176" s="12"/>
    </row>
    <row r="177" spans="1:18" ht="12.75">
      <c r="A177" s="12"/>
      <c r="C177" s="12"/>
      <c r="D177" s="8"/>
      <c r="E177" s="8"/>
      <c r="F177" s="16"/>
      <c r="G177" s="12"/>
      <c r="H177" s="12"/>
      <c r="I177" s="12"/>
      <c r="K177" s="19"/>
      <c r="L177" s="19"/>
      <c r="M177" s="19"/>
      <c r="N177" s="8"/>
      <c r="O177" s="8"/>
      <c r="P177" s="12"/>
      <c r="Q177" s="12"/>
      <c r="R177" s="12"/>
    </row>
    <row r="178" spans="1:18" ht="12.75">
      <c r="A178" s="12"/>
      <c r="C178" s="12"/>
      <c r="D178" s="8"/>
      <c r="E178" s="8"/>
      <c r="F178" s="16"/>
      <c r="G178" s="12"/>
      <c r="H178" s="12"/>
      <c r="I178" s="12"/>
      <c r="K178" s="19"/>
      <c r="L178" s="19"/>
      <c r="M178" s="19"/>
      <c r="N178" s="8"/>
      <c r="O178" s="8"/>
      <c r="P178" s="12"/>
      <c r="Q178" s="12"/>
      <c r="R178" s="12"/>
    </row>
    <row r="179" spans="1:18" ht="12.75">
      <c r="A179" s="12"/>
      <c r="C179" s="12"/>
      <c r="D179" s="8"/>
      <c r="E179" s="8"/>
      <c r="F179" s="16"/>
      <c r="G179" s="12"/>
      <c r="H179" s="12"/>
      <c r="I179" s="12"/>
      <c r="K179" s="19"/>
      <c r="L179" s="19"/>
      <c r="M179" s="19"/>
      <c r="N179" s="8"/>
      <c r="O179" s="8"/>
      <c r="P179" s="12"/>
      <c r="Q179" s="12"/>
      <c r="R179" s="12"/>
    </row>
    <row r="180" spans="1:18" ht="12.75">
      <c r="A180" s="12"/>
      <c r="C180" s="12"/>
      <c r="D180" s="8"/>
      <c r="E180" s="8"/>
      <c r="F180" s="16"/>
      <c r="G180" s="12"/>
      <c r="H180" s="12"/>
      <c r="I180" s="12"/>
      <c r="K180" s="19"/>
      <c r="L180" s="19"/>
      <c r="M180" s="19"/>
      <c r="N180" s="8"/>
      <c r="O180" s="8"/>
      <c r="P180" s="12"/>
      <c r="Q180" s="12"/>
      <c r="R180" s="12"/>
    </row>
    <row r="181" spans="1:18" ht="12.75">
      <c r="A181" s="12"/>
      <c r="C181" s="12"/>
      <c r="D181" s="8"/>
      <c r="E181" s="8"/>
      <c r="F181" s="16"/>
      <c r="G181" s="12"/>
      <c r="H181" s="12"/>
      <c r="I181" s="12"/>
      <c r="K181" s="19"/>
      <c r="L181" s="19"/>
      <c r="M181" s="19"/>
      <c r="N181" s="8"/>
      <c r="O181" s="8"/>
      <c r="P181" s="12"/>
      <c r="Q181" s="12"/>
      <c r="R181" s="12"/>
    </row>
    <row r="182" spans="1:18" ht="12.75">
      <c r="A182" s="12"/>
      <c r="C182" s="12"/>
      <c r="D182" s="8"/>
      <c r="E182" s="8"/>
      <c r="F182" s="16"/>
      <c r="G182" s="12"/>
      <c r="H182" s="12"/>
      <c r="I182" s="12"/>
      <c r="K182" s="19"/>
      <c r="L182" s="19"/>
      <c r="M182" s="19"/>
      <c r="N182" s="8"/>
      <c r="O182" s="8"/>
      <c r="P182" s="12"/>
      <c r="Q182" s="12"/>
      <c r="R182" s="12"/>
    </row>
    <row r="183" spans="1:18" ht="12.75">
      <c r="A183" s="12"/>
      <c r="C183" s="12"/>
      <c r="D183" s="8"/>
      <c r="E183" s="8"/>
      <c r="F183" s="16"/>
      <c r="G183" s="12"/>
      <c r="H183" s="12"/>
      <c r="I183" s="12"/>
      <c r="K183" s="19"/>
      <c r="L183" s="19"/>
      <c r="M183" s="19"/>
      <c r="N183" s="8"/>
      <c r="O183" s="8"/>
      <c r="P183" s="12"/>
      <c r="Q183" s="12"/>
      <c r="R183" s="12"/>
    </row>
    <row r="184" spans="1:18" ht="12.75">
      <c r="A184" s="12"/>
      <c r="C184" s="12"/>
      <c r="D184" s="8"/>
      <c r="E184" s="8"/>
      <c r="F184" s="16"/>
      <c r="G184" s="12"/>
      <c r="H184" s="12"/>
      <c r="I184" s="12"/>
      <c r="K184" s="19"/>
      <c r="L184" s="19"/>
      <c r="M184" s="19"/>
      <c r="N184" s="8"/>
      <c r="O184" s="8"/>
      <c r="P184" s="12"/>
      <c r="Q184" s="12"/>
      <c r="R184" s="12"/>
    </row>
    <row r="185" spans="1:18" ht="12.75">
      <c r="A185" s="12"/>
      <c r="C185" s="12"/>
      <c r="D185" s="8"/>
      <c r="E185" s="8"/>
      <c r="F185" s="16"/>
      <c r="G185" s="12"/>
      <c r="H185" s="12"/>
      <c r="I185" s="12"/>
      <c r="K185" s="19"/>
      <c r="L185" s="19"/>
      <c r="M185" s="19"/>
      <c r="N185" s="8"/>
      <c r="O185" s="8"/>
      <c r="P185" s="12"/>
      <c r="Q185" s="12"/>
      <c r="R185" s="12"/>
    </row>
    <row r="186" spans="1:18" ht="12.75">
      <c r="A186" s="12"/>
      <c r="C186" s="12"/>
      <c r="D186" s="8"/>
      <c r="E186" s="8"/>
      <c r="F186" s="16"/>
      <c r="G186" s="12"/>
      <c r="H186" s="12"/>
      <c r="I186" s="12"/>
      <c r="K186" s="19"/>
      <c r="L186" s="19"/>
      <c r="M186" s="19"/>
      <c r="N186" s="8"/>
      <c r="O186" s="8"/>
      <c r="P186" s="12"/>
      <c r="Q186" s="12"/>
      <c r="R186" s="12"/>
    </row>
    <row r="187" spans="1:18" ht="12.75">
      <c r="A187" s="12"/>
      <c r="C187" s="12"/>
      <c r="D187" s="8"/>
      <c r="E187" s="8"/>
      <c r="F187" s="16"/>
      <c r="G187" s="12"/>
      <c r="H187" s="12"/>
      <c r="I187" s="12"/>
      <c r="K187" s="19"/>
      <c r="L187" s="19"/>
      <c r="M187" s="19"/>
      <c r="N187" s="8"/>
      <c r="O187" s="8"/>
      <c r="P187" s="12"/>
      <c r="Q187" s="12"/>
      <c r="R187" s="12"/>
    </row>
    <row r="188" spans="1:18" ht="12.75">
      <c r="A188" s="12"/>
      <c r="C188" s="12"/>
      <c r="D188" s="8"/>
      <c r="E188" s="8"/>
      <c r="F188" s="16"/>
      <c r="G188" s="12"/>
      <c r="H188" s="12"/>
      <c r="I188" s="12"/>
      <c r="K188" s="19"/>
      <c r="L188" s="19"/>
      <c r="M188" s="19"/>
      <c r="N188" s="8"/>
      <c r="O188" s="8"/>
      <c r="P188" s="12"/>
      <c r="Q188" s="12"/>
      <c r="R188" s="12"/>
    </row>
    <row r="189" spans="1:18" ht="12.75">
      <c r="A189" s="12"/>
      <c r="C189" s="12"/>
      <c r="D189" s="8"/>
      <c r="E189" s="8"/>
      <c r="F189" s="16"/>
      <c r="G189" s="12"/>
      <c r="H189" s="12"/>
      <c r="I189" s="12"/>
      <c r="K189" s="19"/>
      <c r="L189" s="19"/>
      <c r="M189" s="19"/>
      <c r="N189" s="8"/>
      <c r="O189" s="8"/>
      <c r="P189" s="12"/>
      <c r="Q189" s="12"/>
      <c r="R189" s="12"/>
    </row>
    <row r="190" spans="1:18" ht="12.75">
      <c r="A190" s="12"/>
      <c r="C190" s="12"/>
      <c r="D190" s="8"/>
      <c r="E190" s="8"/>
      <c r="F190" s="16"/>
      <c r="G190" s="12"/>
      <c r="H190" s="12"/>
      <c r="I190" s="12"/>
      <c r="K190" s="19"/>
      <c r="L190" s="19"/>
      <c r="M190" s="19"/>
      <c r="N190" s="8"/>
      <c r="O190" s="8"/>
      <c r="P190" s="12"/>
      <c r="Q190" s="12"/>
      <c r="R190" s="12"/>
    </row>
    <row r="191" spans="1:18" ht="12.75">
      <c r="A191" s="12"/>
      <c r="C191" s="12"/>
      <c r="D191" s="8"/>
      <c r="E191" s="8"/>
      <c r="F191" s="16"/>
      <c r="G191" s="12"/>
      <c r="H191" s="12"/>
      <c r="I191" s="12"/>
      <c r="K191" s="19"/>
      <c r="L191" s="19"/>
      <c r="M191" s="19"/>
      <c r="N191" s="8"/>
      <c r="O191" s="8"/>
      <c r="P191" s="12"/>
      <c r="Q191" s="12"/>
      <c r="R191" s="12"/>
    </row>
    <row r="192" spans="1:18" ht="12.75">
      <c r="A192" s="12"/>
      <c r="C192" s="12"/>
      <c r="D192" s="8"/>
      <c r="E192" s="8"/>
      <c r="F192" s="16"/>
      <c r="G192" s="12"/>
      <c r="H192" s="12"/>
      <c r="I192" s="12"/>
      <c r="K192" s="19"/>
      <c r="L192" s="19"/>
      <c r="M192" s="19"/>
      <c r="N192" s="8"/>
      <c r="O192" s="8"/>
      <c r="P192" s="12"/>
      <c r="Q192" s="12"/>
      <c r="R192" s="12"/>
    </row>
    <row r="193" spans="1:18" ht="12.75">
      <c r="A193" s="12"/>
      <c r="C193" s="12"/>
      <c r="D193" s="8"/>
      <c r="E193" s="8"/>
      <c r="F193" s="16"/>
      <c r="G193" s="12"/>
      <c r="H193" s="12"/>
      <c r="I193" s="12"/>
      <c r="K193" s="19"/>
      <c r="L193" s="19"/>
      <c r="M193" s="19"/>
      <c r="N193" s="8"/>
      <c r="O193" s="8"/>
      <c r="P193" s="12"/>
      <c r="Q193" s="12"/>
      <c r="R193" s="12"/>
    </row>
    <row r="194" spans="1:18" ht="12.75">
      <c r="A194" s="12"/>
      <c r="C194" s="12"/>
      <c r="D194" s="8"/>
      <c r="E194" s="8"/>
      <c r="F194" s="16"/>
      <c r="G194" s="12"/>
      <c r="H194" s="12"/>
      <c r="I194" s="12"/>
      <c r="K194" s="19"/>
      <c r="L194" s="19"/>
      <c r="M194" s="19"/>
      <c r="N194" s="8"/>
      <c r="O194" s="8"/>
      <c r="P194" s="12"/>
      <c r="Q194" s="12"/>
      <c r="R194" s="12"/>
    </row>
    <row r="195" spans="1:18" ht="12.75">
      <c r="A195" s="12"/>
      <c r="C195" s="12"/>
      <c r="D195" s="8"/>
      <c r="E195" s="8"/>
      <c r="F195" s="16"/>
      <c r="G195" s="12"/>
      <c r="H195" s="12"/>
      <c r="I195" s="12"/>
      <c r="K195" s="19"/>
      <c r="L195" s="19"/>
      <c r="M195" s="19"/>
      <c r="N195" s="8"/>
      <c r="O195" s="8"/>
      <c r="P195" s="12"/>
      <c r="Q195" s="12"/>
      <c r="R195" s="12"/>
    </row>
    <row r="196" spans="1:18" ht="12.75">
      <c r="A196" s="12"/>
      <c r="C196" s="12"/>
      <c r="D196" s="8"/>
      <c r="E196" s="8"/>
      <c r="F196" s="16"/>
      <c r="G196" s="12"/>
      <c r="H196" s="12"/>
      <c r="I196" s="12"/>
      <c r="K196" s="19"/>
      <c r="L196" s="19"/>
      <c r="M196" s="19"/>
      <c r="N196" s="8"/>
      <c r="O196" s="8"/>
      <c r="P196" s="12"/>
      <c r="Q196" s="12"/>
      <c r="R196" s="12"/>
    </row>
    <row r="197" spans="1:18" ht="12.75">
      <c r="A197" s="12"/>
      <c r="C197" s="12"/>
      <c r="D197" s="8"/>
      <c r="E197" s="8"/>
      <c r="F197" s="16"/>
      <c r="G197" s="12"/>
      <c r="H197" s="12"/>
      <c r="I197" s="12"/>
      <c r="K197" s="19"/>
      <c r="L197" s="19"/>
      <c r="M197" s="19"/>
      <c r="N197" s="8"/>
      <c r="O197" s="8"/>
      <c r="P197" s="12"/>
      <c r="Q197" s="12"/>
      <c r="R197" s="12"/>
    </row>
    <row r="198" spans="1:18" ht="12.75">
      <c r="A198" s="12"/>
      <c r="C198" s="12"/>
      <c r="D198" s="8"/>
      <c r="E198" s="8"/>
      <c r="F198" s="16"/>
      <c r="G198" s="12"/>
      <c r="H198" s="12"/>
      <c r="I198" s="12"/>
      <c r="K198" s="19"/>
      <c r="L198" s="19"/>
      <c r="M198" s="19"/>
      <c r="N198" s="8"/>
      <c r="O198" s="8"/>
      <c r="P198" s="12"/>
      <c r="Q198" s="12"/>
      <c r="R198" s="12"/>
    </row>
    <row r="199" spans="1:18" ht="12.75">
      <c r="A199" s="12"/>
      <c r="C199" s="12"/>
      <c r="D199" s="8"/>
      <c r="E199" s="8"/>
      <c r="F199" s="16"/>
      <c r="G199" s="12"/>
      <c r="H199" s="12"/>
      <c r="I199" s="12"/>
      <c r="K199" s="19"/>
      <c r="L199" s="19"/>
      <c r="M199" s="19"/>
      <c r="N199" s="8"/>
      <c r="O199" s="8"/>
      <c r="P199" s="12"/>
      <c r="Q199" s="12"/>
      <c r="R199" s="12"/>
    </row>
    <row r="200" spans="1:18" ht="12.75">
      <c r="A200" s="12"/>
      <c r="C200" s="12"/>
      <c r="D200" s="8"/>
      <c r="E200" s="8"/>
      <c r="F200" s="16"/>
      <c r="G200" s="12"/>
      <c r="H200" s="12"/>
      <c r="I200" s="12"/>
      <c r="K200" s="19"/>
      <c r="L200" s="19"/>
      <c r="M200" s="19"/>
      <c r="N200" s="8"/>
      <c r="O200" s="8"/>
      <c r="P200" s="12"/>
      <c r="Q200" s="12"/>
      <c r="R200" s="12"/>
    </row>
    <row r="201" spans="1:18" ht="12.75">
      <c r="A201" s="12"/>
      <c r="C201" s="12"/>
      <c r="D201" s="8"/>
      <c r="E201" s="8"/>
      <c r="F201" s="16"/>
      <c r="G201" s="12"/>
      <c r="H201" s="12"/>
      <c r="I201" s="12"/>
      <c r="K201" s="19"/>
      <c r="L201" s="19"/>
      <c r="M201" s="19"/>
      <c r="N201" s="8"/>
      <c r="O201" s="8"/>
      <c r="P201" s="12"/>
      <c r="Q201" s="12"/>
      <c r="R201" s="12"/>
    </row>
    <row r="202" spans="1:18" ht="12.75">
      <c r="A202" s="12"/>
      <c r="C202" s="12"/>
      <c r="D202" s="8"/>
      <c r="E202" s="8"/>
      <c r="F202" s="16"/>
      <c r="G202" s="12"/>
      <c r="H202" s="12"/>
      <c r="I202" s="12"/>
      <c r="K202" s="19"/>
      <c r="L202" s="19"/>
      <c r="M202" s="19"/>
      <c r="N202" s="8"/>
      <c r="O202" s="8"/>
      <c r="P202" s="12"/>
      <c r="Q202" s="12"/>
      <c r="R202" s="12"/>
    </row>
    <row r="203" spans="1:18" ht="12.75">
      <c r="A203" s="12"/>
      <c r="C203" s="12"/>
      <c r="D203" s="8"/>
      <c r="E203" s="8"/>
      <c r="F203" s="16"/>
      <c r="G203" s="12"/>
      <c r="H203" s="12"/>
      <c r="I203" s="12"/>
      <c r="K203" s="19"/>
      <c r="L203" s="19"/>
      <c r="M203" s="19"/>
      <c r="N203" s="8"/>
      <c r="O203" s="8"/>
      <c r="P203" s="12"/>
      <c r="Q203" s="12"/>
      <c r="R203" s="12"/>
    </row>
    <row r="204" spans="1:18" ht="12.75">
      <c r="A204" s="12"/>
      <c r="C204" s="12"/>
      <c r="D204" s="8"/>
      <c r="E204" s="8"/>
      <c r="F204" s="16"/>
      <c r="G204" s="12"/>
      <c r="H204" s="12"/>
      <c r="I204" s="12"/>
      <c r="K204" s="19"/>
      <c r="L204" s="19"/>
      <c r="M204" s="19"/>
      <c r="N204" s="8"/>
      <c r="O204" s="8"/>
      <c r="P204" s="12"/>
      <c r="Q204" s="12"/>
      <c r="R204" s="12"/>
    </row>
    <row r="205" spans="1:18" ht="12.75">
      <c r="A205" s="12"/>
      <c r="C205" s="12"/>
      <c r="D205" s="8"/>
      <c r="E205" s="8"/>
      <c r="F205" s="16"/>
      <c r="G205" s="12"/>
      <c r="H205" s="12"/>
      <c r="I205" s="12"/>
      <c r="K205" s="19"/>
      <c r="L205" s="19"/>
      <c r="M205" s="19"/>
      <c r="N205" s="8"/>
      <c r="O205" s="8"/>
      <c r="P205" s="12"/>
      <c r="Q205" s="12"/>
      <c r="R205" s="12"/>
    </row>
    <row r="206" spans="1:18" ht="12.75">
      <c r="A206" s="12"/>
      <c r="C206" s="12"/>
      <c r="D206" s="8"/>
      <c r="E206" s="8"/>
      <c r="F206" s="16"/>
      <c r="G206" s="12"/>
      <c r="H206" s="12"/>
      <c r="I206" s="12"/>
      <c r="K206" s="19"/>
      <c r="L206" s="19"/>
      <c r="M206" s="19"/>
      <c r="N206" s="8"/>
      <c r="O206" s="8"/>
      <c r="P206" s="12"/>
      <c r="Q206" s="12"/>
      <c r="R206" s="12"/>
    </row>
    <row r="207" spans="1:18" ht="12.75">
      <c r="A207" s="12"/>
      <c r="C207" s="12"/>
      <c r="D207" s="8"/>
      <c r="E207" s="8"/>
      <c r="F207" s="16"/>
      <c r="G207" s="12"/>
      <c r="H207" s="12"/>
      <c r="I207" s="12"/>
      <c r="K207" s="19"/>
      <c r="L207" s="19"/>
      <c r="M207" s="19"/>
      <c r="N207" s="8"/>
      <c r="O207" s="8"/>
      <c r="P207" s="12"/>
      <c r="Q207" s="12"/>
      <c r="R207" s="12"/>
    </row>
    <row r="208" spans="1:18" ht="12.75">
      <c r="A208" s="12"/>
      <c r="C208" s="12"/>
      <c r="D208" s="8"/>
      <c r="E208" s="8"/>
      <c r="F208" s="16"/>
      <c r="G208" s="12"/>
      <c r="H208" s="12"/>
      <c r="I208" s="12"/>
      <c r="K208" s="19"/>
      <c r="L208" s="19"/>
      <c r="M208" s="19"/>
      <c r="N208" s="8"/>
      <c r="O208" s="8"/>
      <c r="P208" s="12"/>
      <c r="Q208" s="12"/>
      <c r="R208" s="12"/>
    </row>
    <row r="209" spans="1:18" ht="12.75">
      <c r="A209" s="12"/>
      <c r="C209" s="12"/>
      <c r="D209" s="8"/>
      <c r="E209" s="8"/>
      <c r="F209" s="16"/>
      <c r="G209" s="12"/>
      <c r="H209" s="12"/>
      <c r="I209" s="12"/>
      <c r="K209" s="19"/>
      <c r="L209" s="19"/>
      <c r="M209" s="19"/>
      <c r="N209" s="8"/>
      <c r="O209" s="8"/>
      <c r="P209" s="12"/>
      <c r="Q209" s="12"/>
      <c r="R209" s="12"/>
    </row>
    <row r="210" spans="1:18" ht="12.75">
      <c r="A210" s="12"/>
      <c r="C210" s="12"/>
      <c r="D210" s="8"/>
      <c r="E210" s="8"/>
      <c r="F210" s="16"/>
      <c r="G210" s="12"/>
      <c r="H210" s="12"/>
      <c r="I210" s="12"/>
      <c r="K210" s="19"/>
      <c r="L210" s="19"/>
      <c r="M210" s="19"/>
      <c r="N210" s="8"/>
      <c r="O210" s="8"/>
      <c r="P210" s="12"/>
      <c r="Q210" s="12"/>
      <c r="R210" s="12"/>
    </row>
    <row r="211" spans="1:18" ht="12.75">
      <c r="A211" s="12"/>
      <c r="C211" s="12"/>
      <c r="D211" s="8"/>
      <c r="E211" s="8"/>
      <c r="F211" s="16"/>
      <c r="G211" s="12"/>
      <c r="H211" s="12"/>
      <c r="I211" s="12"/>
      <c r="K211" s="19"/>
      <c r="L211" s="19"/>
      <c r="M211" s="19"/>
      <c r="N211" s="8"/>
      <c r="O211" s="8"/>
      <c r="P211" s="12"/>
      <c r="Q211" s="12"/>
      <c r="R211" s="12"/>
    </row>
    <row r="212" spans="1:18" ht="12.75">
      <c r="A212" s="12"/>
      <c r="C212" s="12"/>
      <c r="D212" s="8"/>
      <c r="E212" s="8"/>
      <c r="F212" s="16"/>
      <c r="G212" s="12"/>
      <c r="H212" s="12"/>
      <c r="I212" s="12"/>
      <c r="K212" s="19"/>
      <c r="L212" s="19"/>
      <c r="M212" s="19"/>
      <c r="N212" s="8"/>
      <c r="O212" s="8"/>
      <c r="P212" s="12"/>
      <c r="Q212" s="12"/>
      <c r="R212" s="12"/>
    </row>
    <row r="213" spans="1:18" ht="12.75">
      <c r="A213" s="12"/>
      <c r="C213" s="12"/>
      <c r="D213" s="8"/>
      <c r="E213" s="8"/>
      <c r="F213" s="16"/>
      <c r="G213" s="12"/>
      <c r="H213" s="12"/>
      <c r="I213" s="12"/>
      <c r="K213" s="19"/>
      <c r="L213" s="19"/>
      <c r="M213" s="19"/>
      <c r="N213" s="8"/>
      <c r="O213" s="8"/>
      <c r="P213" s="12"/>
      <c r="Q213" s="12"/>
      <c r="R213" s="12"/>
    </row>
    <row r="214" spans="1:18" ht="12.75">
      <c r="A214" s="12"/>
      <c r="C214" s="12"/>
      <c r="D214" s="8"/>
      <c r="E214" s="8"/>
      <c r="F214" s="16"/>
      <c r="G214" s="12"/>
      <c r="H214" s="12"/>
      <c r="I214" s="12"/>
      <c r="K214" s="19"/>
      <c r="L214" s="19"/>
      <c r="M214" s="19"/>
      <c r="N214" s="8"/>
      <c r="O214" s="8"/>
      <c r="P214" s="12"/>
      <c r="Q214" s="12"/>
      <c r="R214" s="12"/>
    </row>
    <row r="215" spans="1:18" ht="12.75">
      <c r="A215" s="12"/>
      <c r="C215" s="12"/>
      <c r="D215" s="8"/>
      <c r="E215" s="8"/>
      <c r="F215" s="16"/>
      <c r="G215" s="12"/>
      <c r="H215" s="12"/>
      <c r="I215" s="12"/>
      <c r="K215" s="19"/>
      <c r="L215" s="19"/>
      <c r="M215" s="19"/>
      <c r="N215" s="8"/>
      <c r="O215" s="8"/>
      <c r="P215" s="12"/>
      <c r="Q215" s="12"/>
      <c r="R215" s="12"/>
    </row>
    <row r="216" spans="1:18" ht="12.75">
      <c r="A216" s="12"/>
      <c r="C216" s="12"/>
      <c r="D216" s="8"/>
      <c r="E216" s="8"/>
      <c r="F216" s="16"/>
      <c r="G216" s="12"/>
      <c r="H216" s="12"/>
      <c r="I216" s="12"/>
      <c r="K216" s="19"/>
      <c r="L216" s="19"/>
      <c r="M216" s="19"/>
      <c r="N216" s="8"/>
      <c r="O216" s="8"/>
      <c r="P216" s="12"/>
      <c r="Q216" s="12"/>
      <c r="R216" s="12"/>
    </row>
    <row r="217" spans="1:18" ht="12.75">
      <c r="A217" s="12"/>
      <c r="C217" s="12"/>
      <c r="D217" s="8"/>
      <c r="E217" s="8"/>
      <c r="F217" s="16"/>
      <c r="G217" s="12"/>
      <c r="H217" s="12"/>
      <c r="I217" s="12"/>
      <c r="K217" s="19"/>
      <c r="L217" s="19"/>
      <c r="M217" s="19"/>
      <c r="N217" s="8"/>
      <c r="O217" s="8"/>
      <c r="P217" s="12"/>
      <c r="Q217" s="12"/>
      <c r="R217" s="12"/>
    </row>
    <row r="218" spans="1:18" ht="12.75">
      <c r="A218" s="12"/>
      <c r="C218" s="12"/>
      <c r="D218" s="8"/>
      <c r="E218" s="8"/>
      <c r="F218" s="16"/>
      <c r="G218" s="12"/>
      <c r="H218" s="12"/>
      <c r="I218" s="12"/>
      <c r="K218" s="19"/>
      <c r="L218" s="19"/>
      <c r="M218" s="19"/>
      <c r="N218" s="8"/>
      <c r="O218" s="8"/>
      <c r="P218" s="12"/>
      <c r="Q218" s="12"/>
      <c r="R218" s="12"/>
    </row>
    <row r="219" spans="1:18" ht="12.75">
      <c r="A219" s="12"/>
      <c r="C219" s="12"/>
      <c r="D219" s="8"/>
      <c r="E219" s="8"/>
      <c r="F219" s="16"/>
      <c r="G219" s="12"/>
      <c r="H219" s="12"/>
      <c r="I219" s="12"/>
      <c r="K219" s="19"/>
      <c r="L219" s="19"/>
      <c r="M219" s="19"/>
      <c r="N219" s="8"/>
      <c r="O219" s="8"/>
      <c r="P219" s="12"/>
      <c r="Q219" s="12"/>
      <c r="R219" s="12"/>
    </row>
    <row r="220" spans="1:18" ht="12.75">
      <c r="A220" s="12"/>
      <c r="C220" s="12"/>
      <c r="D220" s="8"/>
      <c r="E220" s="8"/>
      <c r="F220" s="16"/>
      <c r="G220" s="12"/>
      <c r="H220" s="12"/>
      <c r="I220" s="12"/>
      <c r="K220" s="19"/>
      <c r="L220" s="19"/>
      <c r="M220" s="19"/>
      <c r="N220" s="8"/>
      <c r="O220" s="8"/>
      <c r="P220" s="12"/>
      <c r="Q220" s="12"/>
      <c r="R220" s="12"/>
    </row>
    <row r="221" spans="1:18" ht="12.75">
      <c r="A221" s="12"/>
      <c r="C221" s="12"/>
      <c r="D221" s="8"/>
      <c r="E221" s="8"/>
      <c r="F221" s="16"/>
      <c r="G221" s="12"/>
      <c r="H221" s="12"/>
      <c r="I221" s="12"/>
      <c r="K221" s="19"/>
      <c r="L221" s="19"/>
      <c r="M221" s="19"/>
      <c r="N221" s="8"/>
      <c r="O221" s="8"/>
      <c r="P221" s="12"/>
      <c r="Q221" s="12"/>
      <c r="R221" s="12"/>
    </row>
    <row r="222" spans="1:18" ht="12.75">
      <c r="A222" s="12"/>
      <c r="C222" s="12"/>
      <c r="D222" s="8"/>
      <c r="E222" s="8"/>
      <c r="F222" s="16"/>
      <c r="G222" s="12"/>
      <c r="H222" s="12"/>
      <c r="I222" s="12"/>
      <c r="K222" s="19"/>
      <c r="L222" s="19"/>
      <c r="M222" s="19"/>
      <c r="N222" s="8"/>
      <c r="O222" s="8"/>
      <c r="P222" s="12"/>
      <c r="Q222" s="12"/>
      <c r="R222" s="12"/>
    </row>
    <row r="223" spans="1:18" ht="12.75">
      <c r="A223" s="12"/>
      <c r="C223" s="12"/>
      <c r="D223" s="8"/>
      <c r="E223" s="8"/>
      <c r="F223" s="16"/>
      <c r="G223" s="12"/>
      <c r="H223" s="12"/>
      <c r="I223" s="12"/>
      <c r="K223" s="19"/>
      <c r="L223" s="19"/>
      <c r="M223" s="19"/>
      <c r="N223" s="8"/>
      <c r="O223" s="8"/>
      <c r="P223" s="12"/>
      <c r="Q223" s="12"/>
      <c r="R223" s="12"/>
    </row>
    <row r="224" spans="1:18" ht="12.75">
      <c r="A224" s="12"/>
      <c r="C224" s="12"/>
      <c r="D224" s="8"/>
      <c r="E224" s="8"/>
      <c r="F224" s="16"/>
      <c r="G224" s="12"/>
      <c r="H224" s="12"/>
      <c r="I224" s="12"/>
      <c r="K224" s="19"/>
      <c r="L224" s="19"/>
      <c r="M224" s="19"/>
      <c r="N224" s="8"/>
      <c r="O224" s="8"/>
      <c r="P224" s="12"/>
      <c r="Q224" s="12"/>
      <c r="R224" s="12"/>
    </row>
    <row r="225" spans="1:18" ht="12.75">
      <c r="A225" s="12"/>
      <c r="C225" s="12"/>
      <c r="D225" s="8"/>
      <c r="E225" s="8"/>
      <c r="F225" s="16"/>
      <c r="G225" s="12"/>
      <c r="H225" s="12"/>
      <c r="I225" s="12"/>
      <c r="K225" s="19"/>
      <c r="L225" s="19"/>
      <c r="M225" s="19"/>
      <c r="N225" s="8"/>
      <c r="O225" s="8"/>
      <c r="P225" s="12"/>
      <c r="Q225" s="12"/>
      <c r="R225" s="12"/>
    </row>
    <row r="226" spans="1:18" ht="12.75">
      <c r="A226" s="12"/>
      <c r="C226" s="12"/>
      <c r="D226" s="8"/>
      <c r="E226" s="8"/>
      <c r="F226" s="16"/>
      <c r="G226" s="12"/>
      <c r="H226" s="12"/>
      <c r="I226" s="12"/>
      <c r="K226" s="19"/>
      <c r="L226" s="19"/>
      <c r="M226" s="19"/>
      <c r="N226" s="8"/>
      <c r="O226" s="8"/>
      <c r="P226" s="12"/>
      <c r="Q226" s="12"/>
      <c r="R226" s="12"/>
    </row>
    <row r="227" spans="1:18" ht="12.75">
      <c r="A227" s="12"/>
      <c r="C227" s="12"/>
      <c r="D227" s="8"/>
      <c r="E227" s="8"/>
      <c r="F227" s="16"/>
      <c r="G227" s="12"/>
      <c r="H227" s="12"/>
      <c r="I227" s="12"/>
      <c r="K227" s="19"/>
      <c r="L227" s="19"/>
      <c r="M227" s="19"/>
      <c r="N227" s="8"/>
      <c r="O227" s="8"/>
      <c r="P227" s="12"/>
      <c r="Q227" s="12"/>
      <c r="R227" s="12"/>
    </row>
    <row r="228" spans="1:18" ht="12.75">
      <c r="A228" s="12"/>
      <c r="C228" s="12"/>
      <c r="D228" s="8"/>
      <c r="E228" s="8"/>
      <c r="F228" s="16"/>
      <c r="G228" s="12"/>
      <c r="H228" s="12"/>
      <c r="I228" s="12"/>
      <c r="K228" s="19"/>
      <c r="L228" s="19"/>
      <c r="M228" s="19"/>
      <c r="N228" s="8"/>
      <c r="O228" s="8"/>
      <c r="P228" s="12"/>
      <c r="Q228" s="12"/>
      <c r="R228" s="12"/>
    </row>
    <row r="229" spans="1:18" ht="12.75">
      <c r="A229" s="12"/>
      <c r="C229" s="12"/>
      <c r="D229" s="8"/>
      <c r="E229" s="8"/>
      <c r="F229" s="16"/>
      <c r="G229" s="12"/>
      <c r="H229" s="12"/>
      <c r="I229" s="12"/>
      <c r="K229" s="19"/>
      <c r="L229" s="19"/>
      <c r="M229" s="19"/>
      <c r="N229" s="8"/>
      <c r="O229" s="8"/>
      <c r="P229" s="12"/>
      <c r="Q229" s="12"/>
      <c r="R229" s="12"/>
    </row>
    <row r="230" spans="1:18" ht="12.75">
      <c r="A230" s="12"/>
      <c r="C230" s="12"/>
      <c r="D230" s="8"/>
      <c r="E230" s="8"/>
      <c r="F230" s="16"/>
      <c r="G230" s="12"/>
      <c r="H230" s="12"/>
      <c r="I230" s="12"/>
      <c r="K230" s="19"/>
      <c r="L230" s="19"/>
      <c r="M230" s="19"/>
      <c r="N230" s="8"/>
      <c r="O230" s="8"/>
      <c r="P230" s="12"/>
      <c r="Q230" s="12"/>
      <c r="R230" s="12"/>
    </row>
    <row r="231" spans="1:18" ht="12.75">
      <c r="A231" s="12"/>
      <c r="C231" s="12"/>
      <c r="D231" s="8"/>
      <c r="E231" s="8"/>
      <c r="F231" s="16"/>
      <c r="G231" s="12"/>
      <c r="H231" s="12"/>
      <c r="I231" s="12"/>
      <c r="K231" s="19"/>
      <c r="L231" s="19"/>
      <c r="M231" s="19"/>
      <c r="N231" s="8"/>
      <c r="O231" s="8"/>
      <c r="P231" s="12"/>
      <c r="Q231" s="12"/>
      <c r="R231" s="12"/>
    </row>
    <row r="232" spans="1:18" ht="12.75">
      <c r="A232" s="12"/>
      <c r="C232" s="12"/>
      <c r="D232" s="8"/>
      <c r="E232" s="8"/>
      <c r="F232" s="16"/>
      <c r="G232" s="12"/>
      <c r="H232" s="12"/>
      <c r="I232" s="12"/>
      <c r="K232" s="19"/>
      <c r="L232" s="19"/>
      <c r="M232" s="19"/>
      <c r="N232" s="8"/>
      <c r="O232" s="8"/>
      <c r="P232" s="12"/>
      <c r="Q232" s="12"/>
      <c r="R232" s="12"/>
    </row>
    <row r="233" spans="1:18" ht="12.75">
      <c r="A233" s="12"/>
      <c r="C233" s="12"/>
      <c r="D233" s="8"/>
      <c r="E233" s="8"/>
      <c r="F233" s="16"/>
      <c r="G233" s="12"/>
      <c r="H233" s="12"/>
      <c r="I233" s="12"/>
      <c r="K233" s="19"/>
      <c r="L233" s="19"/>
      <c r="M233" s="19"/>
      <c r="N233" s="8"/>
      <c r="O233" s="8"/>
      <c r="P233" s="12"/>
      <c r="Q233" s="12"/>
      <c r="R233" s="12"/>
    </row>
    <row r="234" spans="1:18" ht="12.75">
      <c r="A234" s="12"/>
      <c r="C234" s="12"/>
      <c r="D234" s="8"/>
      <c r="E234" s="8"/>
      <c r="F234" s="16"/>
      <c r="G234" s="12"/>
      <c r="H234" s="12"/>
      <c r="I234" s="12"/>
      <c r="K234" s="19"/>
      <c r="L234" s="19"/>
      <c r="M234" s="19"/>
      <c r="N234" s="8"/>
      <c r="O234" s="8"/>
      <c r="P234" s="12"/>
      <c r="Q234" s="12"/>
      <c r="R234" s="12"/>
    </row>
    <row r="235" spans="1:18" ht="12.75">
      <c r="A235" s="12"/>
      <c r="C235" s="12"/>
      <c r="D235" s="8"/>
      <c r="E235" s="8"/>
      <c r="F235" s="16"/>
      <c r="G235" s="12"/>
      <c r="H235" s="12"/>
      <c r="I235" s="12"/>
      <c r="K235" s="19"/>
      <c r="L235" s="19"/>
      <c r="M235" s="19"/>
      <c r="N235" s="8"/>
      <c r="O235" s="8"/>
      <c r="P235" s="12"/>
      <c r="Q235" s="12"/>
      <c r="R235" s="12"/>
    </row>
    <row r="236" spans="1:18" ht="12.75">
      <c r="A236" s="12"/>
      <c r="C236" s="12"/>
      <c r="D236" s="8"/>
      <c r="E236" s="8"/>
      <c r="F236" s="16"/>
      <c r="G236" s="12"/>
      <c r="H236" s="12"/>
      <c r="I236" s="12"/>
      <c r="K236" s="19"/>
      <c r="L236" s="19"/>
      <c r="M236" s="19"/>
      <c r="N236" s="8"/>
      <c r="O236" s="8"/>
      <c r="P236" s="12"/>
      <c r="Q236" s="12"/>
      <c r="R236" s="12"/>
    </row>
    <row r="237" spans="1:18" ht="12.75">
      <c r="A237" s="12"/>
      <c r="C237" s="12"/>
      <c r="D237" s="8"/>
      <c r="E237" s="8"/>
      <c r="F237" s="16"/>
      <c r="G237" s="12"/>
      <c r="H237" s="12"/>
      <c r="I237" s="12"/>
      <c r="K237" s="19"/>
      <c r="L237" s="19"/>
      <c r="M237" s="19"/>
      <c r="N237" s="8"/>
      <c r="O237" s="8"/>
      <c r="P237" s="12"/>
      <c r="Q237" s="12"/>
      <c r="R237" s="12"/>
    </row>
    <row r="238" spans="1:18" ht="12.75">
      <c r="A238" s="12"/>
      <c r="C238" s="12"/>
      <c r="D238" s="8"/>
      <c r="E238" s="8"/>
      <c r="F238" s="16"/>
      <c r="G238" s="12"/>
      <c r="H238" s="12"/>
      <c r="I238" s="12"/>
      <c r="K238" s="19"/>
      <c r="L238" s="19"/>
      <c r="M238" s="19"/>
      <c r="N238" s="8"/>
      <c r="O238" s="8"/>
      <c r="P238" s="12"/>
      <c r="Q238" s="12"/>
      <c r="R238" s="12"/>
    </row>
    <row r="239" spans="1:18" ht="12.75">
      <c r="A239" s="12"/>
      <c r="C239" s="12"/>
      <c r="D239" s="8"/>
      <c r="E239" s="8"/>
      <c r="F239" s="16"/>
      <c r="G239" s="12"/>
      <c r="H239" s="12"/>
      <c r="I239" s="12"/>
      <c r="K239" s="19"/>
      <c r="L239" s="19"/>
      <c r="M239" s="19"/>
      <c r="N239" s="8"/>
      <c r="O239" s="8"/>
      <c r="P239" s="12"/>
      <c r="Q239" s="12"/>
      <c r="R239" s="12"/>
    </row>
    <row r="240" spans="1:18" ht="12.75">
      <c r="A240" s="12"/>
      <c r="C240" s="12"/>
      <c r="D240" s="8"/>
      <c r="E240" s="8"/>
      <c r="F240" s="16"/>
      <c r="G240" s="12"/>
      <c r="H240" s="12"/>
      <c r="I240" s="12"/>
      <c r="K240" s="19"/>
      <c r="L240" s="19"/>
      <c r="M240" s="19"/>
      <c r="N240" s="8"/>
      <c r="O240" s="8"/>
      <c r="P240" s="12"/>
      <c r="Q240" s="12"/>
      <c r="R240" s="12"/>
    </row>
    <row r="241" spans="1:18" ht="12.75">
      <c r="A241" s="12"/>
      <c r="C241" s="12"/>
      <c r="D241" s="8"/>
      <c r="E241" s="8"/>
      <c r="F241" s="16"/>
      <c r="G241" s="12"/>
      <c r="H241" s="12"/>
      <c r="I241" s="12"/>
      <c r="K241" s="19"/>
      <c r="L241" s="19"/>
      <c r="M241" s="19"/>
      <c r="N241" s="8"/>
      <c r="O241" s="8"/>
      <c r="P241" s="12"/>
      <c r="Q241" s="12"/>
      <c r="R241" s="12"/>
    </row>
    <row r="242" spans="1:18" ht="12.75">
      <c r="A242" s="12"/>
      <c r="C242" s="12"/>
      <c r="D242" s="8"/>
      <c r="E242" s="8"/>
      <c r="F242" s="16"/>
      <c r="G242" s="12"/>
      <c r="H242" s="12"/>
      <c r="I242" s="12"/>
      <c r="K242" s="19"/>
      <c r="L242" s="19"/>
      <c r="M242" s="19"/>
      <c r="N242" s="8"/>
      <c r="O242" s="8"/>
      <c r="P242" s="12"/>
      <c r="Q242" s="12"/>
      <c r="R242" s="12"/>
    </row>
    <row r="243" spans="1:18" ht="12.75">
      <c r="A243" s="12"/>
      <c r="C243" s="12"/>
      <c r="D243" s="8"/>
      <c r="E243" s="8"/>
      <c r="F243" s="16"/>
      <c r="G243" s="12"/>
      <c r="H243" s="12"/>
      <c r="I243" s="12"/>
      <c r="K243" s="19"/>
      <c r="L243" s="19"/>
      <c r="M243" s="19"/>
      <c r="N243" s="8"/>
      <c r="O243" s="8"/>
      <c r="P243" s="12"/>
      <c r="Q243" s="12"/>
      <c r="R243" s="12"/>
    </row>
    <row r="244" spans="1:18" ht="12.75">
      <c r="A244" s="12"/>
      <c r="C244" s="12"/>
      <c r="D244" s="8"/>
      <c r="E244" s="8"/>
      <c r="F244" s="16"/>
      <c r="G244" s="12"/>
      <c r="H244" s="12"/>
      <c r="I244" s="12"/>
      <c r="K244" s="19"/>
      <c r="L244" s="19"/>
      <c r="M244" s="19"/>
      <c r="N244" s="8"/>
      <c r="O244" s="8"/>
      <c r="P244" s="12"/>
      <c r="Q244" s="12"/>
      <c r="R244" s="12"/>
    </row>
    <row r="245" spans="1:18" ht="12.75">
      <c r="A245" s="12"/>
      <c r="C245" s="12"/>
      <c r="D245" s="8"/>
      <c r="E245" s="8"/>
      <c r="F245" s="16"/>
      <c r="G245" s="12"/>
      <c r="H245" s="12"/>
      <c r="I245" s="12"/>
      <c r="K245" s="19"/>
      <c r="L245" s="19"/>
      <c r="M245" s="19"/>
      <c r="N245" s="8"/>
      <c r="O245" s="8"/>
      <c r="P245" s="12"/>
      <c r="Q245" s="12"/>
      <c r="R245" s="12"/>
    </row>
    <row r="246" spans="1:18" ht="12.75">
      <c r="A246" s="12"/>
      <c r="C246" s="12"/>
      <c r="D246" s="8"/>
      <c r="E246" s="8"/>
      <c r="F246" s="16"/>
      <c r="G246" s="12"/>
      <c r="H246" s="12"/>
      <c r="I246" s="12"/>
      <c r="K246" s="19"/>
      <c r="L246" s="19"/>
      <c r="M246" s="19"/>
      <c r="N246" s="8"/>
      <c r="O246" s="8"/>
      <c r="P246" s="12"/>
      <c r="Q246" s="12"/>
      <c r="R246" s="12"/>
    </row>
    <row r="247" spans="1:18" ht="12.75">
      <c r="A247" s="12"/>
      <c r="C247" s="12"/>
      <c r="D247" s="8"/>
      <c r="E247" s="8"/>
      <c r="F247" s="16"/>
      <c r="G247" s="12"/>
      <c r="H247" s="12"/>
      <c r="I247" s="12"/>
      <c r="K247" s="19"/>
      <c r="L247" s="19"/>
      <c r="M247" s="19"/>
      <c r="N247" s="8"/>
      <c r="O247" s="8"/>
      <c r="P247" s="12"/>
      <c r="Q247" s="12"/>
      <c r="R247" s="12"/>
    </row>
    <row r="248" spans="1:18" ht="12.75">
      <c r="A248" s="12"/>
      <c r="C248" s="12"/>
      <c r="D248" s="8"/>
      <c r="E248" s="8"/>
      <c r="F248" s="16"/>
      <c r="G248" s="12"/>
      <c r="H248" s="12"/>
      <c r="I248" s="12"/>
      <c r="K248" s="19"/>
      <c r="L248" s="19"/>
      <c r="M248" s="19"/>
      <c r="N248" s="8"/>
      <c r="O248" s="8"/>
      <c r="P248" s="12"/>
      <c r="Q248" s="12"/>
      <c r="R248" s="12"/>
    </row>
    <row r="249" spans="1:18" ht="12.75">
      <c r="A249" s="12"/>
      <c r="C249" s="12"/>
      <c r="D249" s="8"/>
      <c r="E249" s="8"/>
      <c r="F249" s="16"/>
      <c r="G249" s="12"/>
      <c r="H249" s="12"/>
      <c r="I249" s="12"/>
      <c r="K249" s="19"/>
      <c r="L249" s="19"/>
      <c r="M249" s="19"/>
      <c r="N249" s="8"/>
      <c r="O249" s="8"/>
      <c r="P249" s="12"/>
      <c r="Q249" s="12"/>
      <c r="R249" s="12"/>
    </row>
    <row r="250" spans="1:18" ht="12.75">
      <c r="A250" s="12"/>
      <c r="C250" s="12"/>
      <c r="D250" s="8"/>
      <c r="E250" s="8"/>
      <c r="F250" s="16"/>
      <c r="G250" s="12"/>
      <c r="H250" s="12"/>
      <c r="I250" s="12"/>
      <c r="K250" s="19"/>
      <c r="L250" s="19"/>
      <c r="M250" s="19"/>
      <c r="N250" s="8"/>
      <c r="O250" s="8"/>
      <c r="P250" s="12"/>
      <c r="Q250" s="12"/>
      <c r="R250" s="12"/>
    </row>
    <row r="251" spans="1:18" ht="12.75">
      <c r="A251" s="12"/>
      <c r="C251" s="12"/>
      <c r="D251" s="8"/>
      <c r="E251" s="8"/>
      <c r="F251" s="16"/>
      <c r="G251" s="12"/>
      <c r="H251" s="12"/>
      <c r="I251" s="12"/>
      <c r="K251" s="19"/>
      <c r="L251" s="19"/>
      <c r="M251" s="19"/>
      <c r="N251" s="8"/>
      <c r="O251" s="8"/>
      <c r="P251" s="12"/>
      <c r="Q251" s="12"/>
      <c r="R251" s="12"/>
    </row>
    <row r="252" spans="1:18" ht="12.75">
      <c r="A252" s="12"/>
      <c r="C252" s="12"/>
      <c r="D252" s="8"/>
      <c r="E252" s="8"/>
      <c r="F252" s="16"/>
      <c r="G252" s="12"/>
      <c r="H252" s="12"/>
      <c r="I252" s="12"/>
      <c r="K252" s="19"/>
      <c r="L252" s="19"/>
      <c r="M252" s="19"/>
      <c r="N252" s="8"/>
      <c r="O252" s="8"/>
      <c r="P252" s="12"/>
      <c r="Q252" s="12"/>
      <c r="R252" s="12"/>
    </row>
    <row r="253" spans="1:18" ht="12.75">
      <c r="A253" s="12"/>
      <c r="C253" s="12"/>
      <c r="D253" s="8"/>
      <c r="E253" s="8"/>
      <c r="F253" s="16"/>
      <c r="G253" s="12"/>
      <c r="H253" s="12"/>
      <c r="I253" s="12"/>
      <c r="K253" s="19"/>
      <c r="L253" s="19"/>
      <c r="M253" s="19"/>
      <c r="N253" s="8"/>
      <c r="O253" s="8"/>
      <c r="P253" s="12"/>
      <c r="Q253" s="12"/>
      <c r="R253" s="12"/>
    </row>
    <row r="254" spans="1:18" ht="12.75">
      <c r="A254" s="12"/>
      <c r="C254" s="12"/>
      <c r="D254" s="8"/>
      <c r="E254" s="8"/>
      <c r="F254" s="16"/>
      <c r="G254" s="12"/>
      <c r="H254" s="12"/>
      <c r="I254" s="12"/>
      <c r="K254" s="19"/>
      <c r="L254" s="19"/>
      <c r="M254" s="19"/>
      <c r="N254" s="8"/>
      <c r="O254" s="8"/>
      <c r="P254" s="12"/>
      <c r="Q254" s="12"/>
      <c r="R254" s="12"/>
    </row>
    <row r="255" spans="1:18" ht="12.75">
      <c r="A255" s="12"/>
      <c r="C255" s="12"/>
      <c r="D255" s="8"/>
      <c r="E255" s="8"/>
      <c r="F255" s="16"/>
      <c r="G255" s="12"/>
      <c r="H255" s="12"/>
      <c r="I255" s="12"/>
      <c r="K255" s="19"/>
      <c r="L255" s="19"/>
      <c r="M255" s="19"/>
      <c r="N255" s="8"/>
      <c r="O255" s="8"/>
      <c r="P255" s="12"/>
      <c r="Q255" s="12"/>
      <c r="R255" s="12"/>
    </row>
    <row r="256" spans="1:18" ht="12.75">
      <c r="A256" s="12"/>
      <c r="C256" s="12"/>
      <c r="D256" s="8"/>
      <c r="E256" s="8"/>
      <c r="F256" s="16"/>
      <c r="G256" s="12"/>
      <c r="H256" s="12"/>
      <c r="I256" s="12"/>
      <c r="K256" s="19"/>
      <c r="L256" s="19"/>
      <c r="M256" s="19"/>
      <c r="N256" s="8"/>
      <c r="O256" s="8"/>
      <c r="P256" s="12"/>
      <c r="Q256" s="12"/>
      <c r="R256" s="12"/>
    </row>
    <row r="257" spans="1:18" ht="12.75">
      <c r="A257" s="12"/>
      <c r="C257" s="12"/>
      <c r="D257" s="8"/>
      <c r="E257" s="8"/>
      <c r="F257" s="16"/>
      <c r="G257" s="12"/>
      <c r="H257" s="12"/>
      <c r="I257" s="12"/>
      <c r="K257" s="19"/>
      <c r="L257" s="19"/>
      <c r="M257" s="19"/>
      <c r="N257" s="8"/>
      <c r="O257" s="8"/>
      <c r="P257" s="12"/>
      <c r="Q257" s="12"/>
      <c r="R257" s="12"/>
    </row>
    <row r="258" spans="1:18" ht="12.75">
      <c r="A258" s="12"/>
      <c r="C258" s="12"/>
      <c r="D258" s="8"/>
      <c r="E258" s="8"/>
      <c r="F258" s="16"/>
      <c r="G258" s="12"/>
      <c r="H258" s="12"/>
      <c r="I258" s="12"/>
      <c r="K258" s="19"/>
      <c r="L258" s="19"/>
      <c r="M258" s="19"/>
      <c r="N258" s="8"/>
      <c r="O258" s="8"/>
      <c r="P258" s="12"/>
      <c r="Q258" s="12"/>
      <c r="R258" s="12"/>
    </row>
    <row r="259" spans="1:18" ht="12.75">
      <c r="A259" s="12"/>
      <c r="C259" s="12"/>
      <c r="D259" s="8"/>
      <c r="E259" s="8"/>
      <c r="F259" s="16"/>
      <c r="G259" s="12"/>
      <c r="H259" s="12"/>
      <c r="I259" s="12"/>
      <c r="K259" s="19"/>
      <c r="L259" s="19"/>
      <c r="M259" s="19"/>
      <c r="N259" s="8"/>
      <c r="O259" s="8"/>
      <c r="P259" s="12"/>
      <c r="Q259" s="12"/>
      <c r="R259" s="12"/>
    </row>
    <row r="260" spans="1:18" ht="12.75">
      <c r="A260" s="12"/>
      <c r="C260" s="12"/>
      <c r="D260" s="8"/>
      <c r="E260" s="8"/>
      <c r="F260" s="16"/>
      <c r="G260" s="12"/>
      <c r="H260" s="12"/>
      <c r="I260" s="12"/>
      <c r="K260" s="19"/>
      <c r="L260" s="19"/>
      <c r="M260" s="19"/>
      <c r="N260" s="8"/>
      <c r="O260" s="8"/>
      <c r="P260" s="12"/>
      <c r="Q260" s="12"/>
      <c r="R260" s="12"/>
    </row>
    <row r="261" spans="1:18" ht="12.75">
      <c r="A261" s="12"/>
      <c r="C261" s="12"/>
      <c r="D261" s="8"/>
      <c r="E261" s="8"/>
      <c r="F261" s="16"/>
      <c r="G261" s="12"/>
      <c r="H261" s="12"/>
      <c r="I261" s="12"/>
      <c r="K261" s="19"/>
      <c r="L261" s="19"/>
      <c r="M261" s="19"/>
      <c r="N261" s="8"/>
      <c r="O261" s="8"/>
      <c r="P261" s="12"/>
      <c r="Q261" s="12"/>
      <c r="R261" s="12"/>
    </row>
    <row r="262" spans="1:18" ht="12.75">
      <c r="A262" s="12"/>
      <c r="C262" s="12"/>
      <c r="D262" s="8"/>
      <c r="E262" s="8"/>
      <c r="F262" s="16"/>
      <c r="G262" s="12"/>
      <c r="H262" s="12"/>
      <c r="I262" s="12"/>
      <c r="K262" s="19"/>
      <c r="L262" s="19"/>
      <c r="M262" s="19"/>
      <c r="N262" s="8"/>
      <c r="O262" s="8"/>
      <c r="P262" s="12"/>
      <c r="Q262" s="12"/>
      <c r="R262" s="12"/>
    </row>
    <row r="263" spans="1:18" ht="12.75">
      <c r="A263" s="12"/>
      <c r="C263" s="12"/>
      <c r="D263" s="8"/>
      <c r="E263" s="8"/>
      <c r="F263" s="16"/>
      <c r="G263" s="12"/>
      <c r="H263" s="12"/>
      <c r="I263" s="12"/>
      <c r="K263" s="19"/>
      <c r="L263" s="19"/>
      <c r="M263" s="19"/>
      <c r="N263" s="8"/>
      <c r="O263" s="8"/>
      <c r="P263" s="12"/>
      <c r="Q263" s="12"/>
      <c r="R263" s="12"/>
    </row>
    <row r="264" spans="1:18" ht="12.75">
      <c r="A264" s="12"/>
      <c r="C264" s="12"/>
      <c r="D264" s="8"/>
      <c r="E264" s="8"/>
      <c r="F264" s="16"/>
      <c r="G264" s="12"/>
      <c r="H264" s="12"/>
      <c r="I264" s="12"/>
      <c r="K264" s="19"/>
      <c r="L264" s="19"/>
      <c r="M264" s="19"/>
      <c r="N264" s="8"/>
      <c r="O264" s="8"/>
      <c r="P264" s="12"/>
      <c r="Q264" s="12"/>
      <c r="R264" s="12"/>
    </row>
    <row r="265" spans="1:18" ht="12.75">
      <c r="A265" s="12"/>
      <c r="C265" s="12"/>
      <c r="D265" s="8"/>
      <c r="E265" s="8"/>
      <c r="F265" s="16"/>
      <c r="G265" s="12"/>
      <c r="H265" s="12"/>
      <c r="I265" s="12"/>
      <c r="K265" s="19"/>
      <c r="L265" s="19"/>
      <c r="M265" s="19"/>
      <c r="N265" s="8"/>
      <c r="O265" s="8"/>
      <c r="P265" s="12"/>
      <c r="Q265" s="12"/>
      <c r="R265" s="12"/>
    </row>
    <row r="266" spans="1:18" ht="12.75">
      <c r="A266" s="12"/>
      <c r="C266" s="12"/>
      <c r="D266" s="8"/>
      <c r="E266" s="8"/>
      <c r="F266" s="16"/>
      <c r="G266" s="12"/>
      <c r="H266" s="12"/>
      <c r="I266" s="12"/>
      <c r="K266" s="19"/>
      <c r="L266" s="19"/>
      <c r="M266" s="19"/>
      <c r="N266" s="8"/>
      <c r="O266" s="8"/>
      <c r="P266" s="12"/>
      <c r="Q266" s="12"/>
      <c r="R266" s="12"/>
    </row>
    <row r="267" spans="1:18" ht="12.75">
      <c r="A267" s="12"/>
      <c r="C267" s="12"/>
      <c r="D267" s="8"/>
      <c r="E267" s="8"/>
      <c r="F267" s="16"/>
      <c r="G267" s="12"/>
      <c r="H267" s="12"/>
      <c r="I267" s="12"/>
      <c r="K267" s="19"/>
      <c r="L267" s="19"/>
      <c r="M267" s="19"/>
      <c r="N267" s="8"/>
      <c r="O267" s="8"/>
      <c r="P267" s="12"/>
      <c r="Q267" s="12"/>
      <c r="R267" s="12"/>
    </row>
    <row r="268" spans="1:18" ht="12.75">
      <c r="A268" s="12"/>
      <c r="C268" s="12"/>
      <c r="D268" s="8"/>
      <c r="E268" s="8"/>
      <c r="F268" s="16"/>
      <c r="G268" s="12"/>
      <c r="H268" s="12"/>
      <c r="I268" s="12"/>
      <c r="K268" s="19"/>
      <c r="L268" s="19"/>
      <c r="M268" s="19"/>
      <c r="N268" s="8"/>
      <c r="O268" s="8"/>
      <c r="P268" s="12"/>
      <c r="Q268" s="12"/>
      <c r="R268" s="12"/>
    </row>
    <row r="269" spans="1:18" ht="12.75">
      <c r="A269" s="12"/>
      <c r="C269" s="12"/>
      <c r="D269" s="8"/>
      <c r="E269" s="8"/>
      <c r="F269" s="16"/>
      <c r="G269" s="12"/>
      <c r="H269" s="12"/>
      <c r="I269" s="12"/>
      <c r="K269" s="19"/>
      <c r="L269" s="19"/>
      <c r="M269" s="19"/>
      <c r="N269" s="8"/>
      <c r="O269" s="8"/>
      <c r="P269" s="12"/>
      <c r="Q269" s="12"/>
      <c r="R269" s="12"/>
    </row>
    <row r="270" spans="1:18" ht="12.75">
      <c r="A270" s="12"/>
      <c r="C270" s="12"/>
      <c r="D270" s="8"/>
      <c r="E270" s="8"/>
      <c r="F270" s="16"/>
      <c r="G270" s="12"/>
      <c r="H270" s="12"/>
      <c r="I270" s="12"/>
      <c r="K270" s="19"/>
      <c r="L270" s="19"/>
      <c r="M270" s="19"/>
      <c r="N270" s="8"/>
      <c r="O270" s="8"/>
      <c r="P270" s="12"/>
      <c r="Q270" s="12"/>
      <c r="R270" s="12"/>
    </row>
    <row r="271" spans="1:18" ht="12.75">
      <c r="A271" s="12"/>
      <c r="C271" s="12"/>
      <c r="D271" s="8"/>
      <c r="E271" s="8"/>
      <c r="F271" s="16"/>
      <c r="G271" s="12"/>
      <c r="H271" s="12"/>
      <c r="I271" s="12"/>
      <c r="K271" s="19"/>
      <c r="L271" s="19"/>
      <c r="M271" s="19"/>
      <c r="N271" s="8"/>
      <c r="O271" s="8"/>
      <c r="P271" s="12"/>
      <c r="Q271" s="12"/>
      <c r="R271" s="12"/>
    </row>
    <row r="272" spans="1:18" ht="12.75">
      <c r="A272" s="12"/>
      <c r="C272" s="12"/>
      <c r="D272" s="8"/>
      <c r="E272" s="8"/>
      <c r="F272" s="16"/>
      <c r="G272" s="12"/>
      <c r="H272" s="12"/>
      <c r="I272" s="12"/>
      <c r="K272" s="19"/>
      <c r="L272" s="19"/>
      <c r="M272" s="19"/>
      <c r="N272" s="8"/>
      <c r="O272" s="8"/>
      <c r="P272" s="12"/>
      <c r="Q272" s="12"/>
      <c r="R272" s="12"/>
    </row>
    <row r="273" spans="1:18" ht="12.75">
      <c r="A273" s="12"/>
      <c r="C273" s="12"/>
      <c r="D273" s="8"/>
      <c r="E273" s="8"/>
      <c r="F273" s="16"/>
      <c r="G273" s="12"/>
      <c r="H273" s="12"/>
      <c r="I273" s="12"/>
      <c r="K273" s="19"/>
      <c r="L273" s="19"/>
      <c r="M273" s="19"/>
      <c r="N273" s="8"/>
      <c r="O273" s="8"/>
      <c r="P273" s="12"/>
      <c r="Q273" s="12"/>
      <c r="R273" s="12"/>
    </row>
    <row r="274" spans="1:18" ht="12.75">
      <c r="A274" s="12"/>
      <c r="C274" s="12"/>
      <c r="D274" s="8"/>
      <c r="E274" s="8"/>
      <c r="F274" s="16"/>
      <c r="G274" s="12"/>
      <c r="H274" s="12"/>
      <c r="I274" s="12"/>
      <c r="K274" s="19"/>
      <c r="L274" s="19"/>
      <c r="M274" s="19"/>
      <c r="N274" s="8"/>
      <c r="O274" s="8"/>
      <c r="P274" s="12"/>
      <c r="Q274" s="12"/>
      <c r="R274" s="12"/>
    </row>
    <row r="275" spans="1:18" ht="12.75">
      <c r="A275" s="12"/>
      <c r="C275" s="12"/>
      <c r="D275" s="8"/>
      <c r="E275" s="8"/>
      <c r="F275" s="16"/>
      <c r="G275" s="12"/>
      <c r="H275" s="12"/>
      <c r="I275" s="12"/>
      <c r="K275" s="19"/>
      <c r="L275" s="19"/>
      <c r="M275" s="19"/>
      <c r="N275" s="8"/>
      <c r="O275" s="8"/>
      <c r="P275" s="12"/>
      <c r="Q275" s="12"/>
      <c r="R275" s="12"/>
    </row>
    <row r="276" spans="1:18" ht="12.75">
      <c r="A276" s="12"/>
      <c r="C276" s="12"/>
      <c r="D276" s="8"/>
      <c r="E276" s="8"/>
      <c r="F276" s="16"/>
      <c r="G276" s="12"/>
      <c r="H276" s="12"/>
      <c r="I276" s="12"/>
      <c r="K276" s="19"/>
      <c r="L276" s="19"/>
      <c r="M276" s="19"/>
      <c r="N276" s="8"/>
      <c r="O276" s="8"/>
      <c r="P276" s="12"/>
      <c r="Q276" s="12"/>
      <c r="R276" s="12"/>
    </row>
    <row r="277" spans="1:18" ht="12.75">
      <c r="A277" s="12"/>
      <c r="C277" s="12"/>
      <c r="D277" s="8"/>
      <c r="E277" s="8"/>
      <c r="F277" s="16"/>
      <c r="G277" s="12"/>
      <c r="H277" s="12"/>
      <c r="I277" s="12"/>
      <c r="K277" s="19"/>
      <c r="L277" s="19"/>
      <c r="M277" s="19"/>
      <c r="N277" s="8"/>
      <c r="O277" s="8"/>
      <c r="P277" s="12"/>
      <c r="Q277" s="12"/>
      <c r="R277" s="12"/>
    </row>
    <row r="278" spans="1:18" ht="12.75">
      <c r="A278" s="12"/>
      <c r="C278" s="12"/>
      <c r="D278" s="8"/>
      <c r="E278" s="8"/>
      <c r="F278" s="16"/>
      <c r="G278" s="12"/>
      <c r="H278" s="12"/>
      <c r="I278" s="12"/>
      <c r="K278" s="19"/>
      <c r="L278" s="19"/>
      <c r="M278" s="19"/>
      <c r="N278" s="8"/>
      <c r="O278" s="8"/>
      <c r="P278" s="12"/>
      <c r="Q278" s="12"/>
      <c r="R278" s="12"/>
    </row>
    <row r="279" spans="1:18" ht="12.75">
      <c r="A279" s="12"/>
      <c r="C279" s="12"/>
      <c r="D279" s="8"/>
      <c r="E279" s="8"/>
      <c r="F279" s="16"/>
      <c r="G279" s="12"/>
      <c r="H279" s="12"/>
      <c r="I279" s="12"/>
      <c r="K279" s="19"/>
      <c r="L279" s="19"/>
      <c r="M279" s="19"/>
      <c r="N279" s="8"/>
      <c r="O279" s="8"/>
      <c r="P279" s="12"/>
      <c r="Q279" s="12"/>
      <c r="R279" s="12"/>
    </row>
    <row r="280" spans="1:18" ht="12.75">
      <c r="A280" s="12"/>
      <c r="C280" s="12"/>
      <c r="D280" s="8"/>
      <c r="E280" s="8"/>
      <c r="F280" s="16"/>
      <c r="G280" s="12"/>
      <c r="H280" s="12"/>
      <c r="I280" s="12"/>
      <c r="K280" s="19"/>
      <c r="L280" s="19"/>
      <c r="M280" s="19"/>
      <c r="N280" s="8"/>
      <c r="O280" s="8"/>
      <c r="P280" s="12"/>
      <c r="Q280" s="12"/>
      <c r="R280" s="12"/>
    </row>
    <row r="281" spans="1:18" ht="12.75">
      <c r="A281" s="12"/>
      <c r="C281" s="12"/>
      <c r="D281" s="8"/>
      <c r="E281" s="8"/>
      <c r="F281" s="16"/>
      <c r="G281" s="12"/>
      <c r="H281" s="12"/>
      <c r="I281" s="12"/>
      <c r="K281" s="19"/>
      <c r="L281" s="19"/>
      <c r="M281" s="19"/>
      <c r="N281" s="8"/>
      <c r="O281" s="8"/>
      <c r="P281" s="12"/>
      <c r="Q281" s="12"/>
      <c r="R281" s="12"/>
    </row>
    <row r="282" spans="1:18" ht="12.75">
      <c r="A282" s="12"/>
      <c r="C282" s="12"/>
      <c r="D282" s="8"/>
      <c r="E282" s="8"/>
      <c r="F282" s="16"/>
      <c r="G282" s="12"/>
      <c r="H282" s="12"/>
      <c r="I282" s="12"/>
      <c r="K282" s="19"/>
      <c r="L282" s="19"/>
      <c r="M282" s="19"/>
      <c r="N282" s="8"/>
      <c r="O282" s="8"/>
      <c r="P282" s="12"/>
      <c r="Q282" s="12"/>
      <c r="R282" s="12"/>
    </row>
    <row r="283" spans="1:18" ht="12.75">
      <c r="A283" s="12"/>
      <c r="C283" s="12"/>
      <c r="D283" s="8"/>
      <c r="E283" s="8"/>
      <c r="F283" s="16"/>
      <c r="G283" s="12"/>
      <c r="H283" s="12"/>
      <c r="I283" s="12"/>
      <c r="K283" s="19"/>
      <c r="L283" s="19"/>
      <c r="M283" s="19"/>
      <c r="N283" s="8"/>
      <c r="O283" s="8"/>
      <c r="P283" s="12"/>
      <c r="Q283" s="12"/>
      <c r="R283" s="12"/>
    </row>
    <row r="284" spans="1:18" ht="12.75">
      <c r="A284" s="12"/>
      <c r="C284" s="12"/>
      <c r="D284" s="8"/>
      <c r="E284" s="8"/>
      <c r="F284" s="16"/>
      <c r="G284" s="12"/>
      <c r="H284" s="12"/>
      <c r="I284" s="12"/>
      <c r="K284" s="19"/>
      <c r="L284" s="19"/>
      <c r="M284" s="19"/>
      <c r="N284" s="8"/>
      <c r="O284" s="8"/>
      <c r="P284" s="12"/>
      <c r="Q284" s="12"/>
      <c r="R284" s="12"/>
    </row>
    <row r="285" spans="1:18" ht="12.75">
      <c r="A285" s="12"/>
      <c r="C285" s="12"/>
      <c r="D285" s="8"/>
      <c r="E285" s="8"/>
      <c r="F285" s="16"/>
      <c r="G285" s="12"/>
      <c r="H285" s="12"/>
      <c r="I285" s="12"/>
      <c r="K285" s="19"/>
      <c r="L285" s="19"/>
      <c r="M285" s="19"/>
      <c r="N285" s="8"/>
      <c r="O285" s="8"/>
      <c r="P285" s="12"/>
      <c r="Q285" s="12"/>
      <c r="R285" s="12"/>
    </row>
  </sheetData>
  <sheetProtection/>
  <mergeCells count="1">
    <mergeCell ref="A1:R1"/>
  </mergeCells>
  <printOptions/>
  <pageMargins left="0.16" right="0.09" top="0.23" bottom="0.06" header="0.4921259845" footer="0.492125984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0">
      <selection activeCell="X57" sqref="X57"/>
    </sheetView>
  </sheetViews>
  <sheetFormatPr defaultColWidth="11.421875" defaultRowHeight="12.75"/>
  <cols>
    <col min="1" max="1" width="5.421875" style="2" customWidth="1"/>
    <col min="2" max="2" width="4.421875" style="12" customWidth="1"/>
    <col min="3" max="3" width="4.28125" style="2" customWidth="1"/>
    <col min="4" max="4" width="20.8515625" style="0" customWidth="1"/>
    <col min="5" max="5" width="16.8515625" style="0" customWidth="1"/>
    <col min="6" max="6" width="27.00390625" style="5" customWidth="1"/>
    <col min="7" max="7" width="11.8515625" style="2" hidden="1" customWidth="1"/>
    <col min="8" max="8" width="12.421875" style="2" hidden="1" customWidth="1"/>
    <col min="9" max="9" width="10.28125" style="2" hidden="1" customWidth="1"/>
    <col min="10" max="10" width="31.00390625" style="12" hidden="1" customWidth="1"/>
    <col min="11" max="11" width="10.421875" style="11" customWidth="1"/>
    <col min="12" max="13" width="10.140625" style="11" customWidth="1"/>
    <col min="14" max="14" width="6.28125" style="0" customWidth="1"/>
    <col min="15" max="15" width="6.57421875" style="0" customWidth="1"/>
    <col min="16" max="16" width="7.57421875" style="2" customWidth="1"/>
    <col min="17" max="17" width="7.8515625" style="2" customWidth="1"/>
    <col min="18" max="18" width="11.00390625" style="2" customWidth="1"/>
  </cols>
  <sheetData>
    <row r="1" spans="1:18" ht="37.5" customHeight="1">
      <c r="A1" s="186" t="s">
        <v>442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8"/>
    </row>
    <row r="2" spans="1:18" s="8" customFormat="1" ht="17.25" customHeight="1">
      <c r="A2" s="12"/>
      <c r="B2" s="12"/>
      <c r="C2" s="12"/>
      <c r="F2" s="16"/>
      <c r="G2" s="12"/>
      <c r="H2" s="12"/>
      <c r="I2" s="12"/>
      <c r="J2" s="12"/>
      <c r="K2" s="17" t="s">
        <v>10</v>
      </c>
      <c r="L2" s="17" t="s">
        <v>12</v>
      </c>
      <c r="M2" s="17" t="s">
        <v>13</v>
      </c>
      <c r="N2" s="18" t="s">
        <v>3</v>
      </c>
      <c r="O2" s="18" t="s">
        <v>4</v>
      </c>
      <c r="P2" s="18" t="s">
        <v>3</v>
      </c>
      <c r="Q2" s="18" t="s">
        <v>4</v>
      </c>
      <c r="R2" s="18" t="s">
        <v>8</v>
      </c>
    </row>
    <row r="3" spans="1:18" s="59" customFormat="1" ht="38.25" customHeight="1">
      <c r="A3" s="66" t="s">
        <v>6</v>
      </c>
      <c r="B3" s="111" t="s">
        <v>440</v>
      </c>
      <c r="C3" s="63" t="s">
        <v>24</v>
      </c>
      <c r="D3" s="62" t="s">
        <v>0</v>
      </c>
      <c r="E3" s="62" t="s">
        <v>1</v>
      </c>
      <c r="F3" s="62" t="s">
        <v>2</v>
      </c>
      <c r="G3" s="62" t="s">
        <v>7</v>
      </c>
      <c r="H3" s="62" t="s">
        <v>16</v>
      </c>
      <c r="I3" s="62" t="s">
        <v>17</v>
      </c>
      <c r="J3" s="64" t="s">
        <v>31</v>
      </c>
      <c r="K3" s="65" t="s">
        <v>11</v>
      </c>
      <c r="L3" s="65" t="s">
        <v>11</v>
      </c>
      <c r="M3" s="65" t="s">
        <v>9</v>
      </c>
      <c r="N3" s="62" t="s">
        <v>14</v>
      </c>
      <c r="O3" s="62" t="s">
        <v>14</v>
      </c>
      <c r="P3" s="62" t="s">
        <v>5</v>
      </c>
      <c r="Q3" s="62" t="s">
        <v>5</v>
      </c>
      <c r="R3" s="62" t="s">
        <v>15</v>
      </c>
    </row>
    <row r="4" spans="1:18" s="20" customFormat="1" ht="19.5" customHeight="1">
      <c r="A4" s="56">
        <v>1</v>
      </c>
      <c r="B4" s="67">
        <v>11</v>
      </c>
      <c r="C4" s="75" t="s">
        <v>41</v>
      </c>
      <c r="D4" s="73" t="s">
        <v>61</v>
      </c>
      <c r="E4" s="73" t="s">
        <v>62</v>
      </c>
      <c r="F4" s="74" t="s">
        <v>60</v>
      </c>
      <c r="G4" s="75">
        <v>1330011136</v>
      </c>
      <c r="H4" s="75" t="s">
        <v>38</v>
      </c>
      <c r="I4" s="75"/>
      <c r="J4" s="75"/>
      <c r="K4" s="70">
        <v>14050</v>
      </c>
      <c r="L4" s="70">
        <v>5447</v>
      </c>
      <c r="M4" s="70">
        <f aca="true" t="shared" si="0" ref="M4:M35">MIN(K4,L4)</f>
        <v>5447</v>
      </c>
      <c r="N4" s="56">
        <v>2</v>
      </c>
      <c r="O4" s="132">
        <f>IF(N4="","",VLOOKUP(N4,Points!$A$1:$B$90,2,FALSE))</f>
        <v>176</v>
      </c>
      <c r="P4" s="47">
        <v>3</v>
      </c>
      <c r="Q4" s="132">
        <f>IF(P4="","",VLOOKUP(P4,Points!$A$1:$B$90,2,FALSE))</f>
        <v>160</v>
      </c>
      <c r="R4" s="47">
        <f aca="true" t="shared" si="1" ref="R4:R35">IF(Q4="","",O4+Q4)</f>
        <v>336</v>
      </c>
    </row>
    <row r="5" spans="1:18" s="20" customFormat="1" ht="19.5" customHeight="1">
      <c r="A5" s="56">
        <v>2</v>
      </c>
      <c r="B5" s="67">
        <v>46</v>
      </c>
      <c r="C5" s="75" t="s">
        <v>41</v>
      </c>
      <c r="D5" s="73" t="s">
        <v>139</v>
      </c>
      <c r="E5" s="73" t="s">
        <v>140</v>
      </c>
      <c r="F5" s="79" t="s">
        <v>138</v>
      </c>
      <c r="G5" s="75">
        <v>1330033017</v>
      </c>
      <c r="H5" s="75" t="s">
        <v>38</v>
      </c>
      <c r="I5" s="75"/>
      <c r="J5" s="75"/>
      <c r="K5" s="70">
        <v>5640</v>
      </c>
      <c r="L5" s="70">
        <v>5506</v>
      </c>
      <c r="M5" s="70">
        <f t="shared" si="0"/>
        <v>5506</v>
      </c>
      <c r="N5" s="56">
        <v>3</v>
      </c>
      <c r="O5" s="132">
        <f>IF(N5="","",VLOOKUP(N5,Points!$A$1:$B$90,2,FALSE))</f>
        <v>160</v>
      </c>
      <c r="P5" s="47">
        <v>2</v>
      </c>
      <c r="Q5" s="132">
        <f>IF(P5="","",VLOOKUP(P5,Points!$A$1:$B$90,2,FALSE))</f>
        <v>176</v>
      </c>
      <c r="R5" s="47">
        <f t="shared" si="1"/>
        <v>336</v>
      </c>
    </row>
    <row r="6" spans="1:18" s="20" customFormat="1" ht="19.5" customHeight="1">
      <c r="A6" s="56">
        <v>3</v>
      </c>
      <c r="B6" s="67">
        <v>37</v>
      </c>
      <c r="C6" s="75" t="s">
        <v>41</v>
      </c>
      <c r="D6" s="73" t="s">
        <v>117</v>
      </c>
      <c r="E6" s="73" t="s">
        <v>95</v>
      </c>
      <c r="F6" s="74" t="s">
        <v>118</v>
      </c>
      <c r="G6" s="75">
        <v>1348100025</v>
      </c>
      <c r="H6" s="75" t="s">
        <v>38</v>
      </c>
      <c r="I6" s="75"/>
      <c r="J6" s="75"/>
      <c r="K6" s="70">
        <v>5753</v>
      </c>
      <c r="L6" s="70">
        <v>5747</v>
      </c>
      <c r="M6" s="70">
        <f t="shared" si="0"/>
        <v>5747</v>
      </c>
      <c r="N6" s="56">
        <v>6</v>
      </c>
      <c r="O6" s="132">
        <f>IF(N6="","",VLOOKUP(N6,Points!$A$1:$B$90,2,FALSE))</f>
        <v>126</v>
      </c>
      <c r="P6" s="47">
        <v>1</v>
      </c>
      <c r="Q6" s="132">
        <f>IF(P6="","",VLOOKUP(P6,Points!$A$1:$B$90,2,FALSE))</f>
        <v>200</v>
      </c>
      <c r="R6" s="47">
        <f t="shared" si="1"/>
        <v>326</v>
      </c>
    </row>
    <row r="7" spans="1:18" s="20" customFormat="1" ht="19.5" customHeight="1">
      <c r="A7" s="56">
        <v>4</v>
      </c>
      <c r="B7" s="67">
        <v>3</v>
      </c>
      <c r="C7" s="75" t="s">
        <v>41</v>
      </c>
      <c r="D7" s="73" t="s">
        <v>42</v>
      </c>
      <c r="E7" s="73" t="s">
        <v>43</v>
      </c>
      <c r="F7" s="74" t="s">
        <v>37</v>
      </c>
      <c r="G7" s="75">
        <v>1334091144</v>
      </c>
      <c r="H7" s="75" t="s">
        <v>38</v>
      </c>
      <c r="I7" s="75"/>
      <c r="J7" s="75"/>
      <c r="K7" s="70">
        <v>5591</v>
      </c>
      <c r="L7" s="70">
        <v>5435</v>
      </c>
      <c r="M7" s="70">
        <f t="shared" si="0"/>
        <v>5435</v>
      </c>
      <c r="N7" s="56">
        <v>1</v>
      </c>
      <c r="O7" s="132">
        <f>IF(N7="","",VLOOKUP(N7,Points!$A$1:$B$90,2,FALSE))</f>
        <v>200</v>
      </c>
      <c r="P7" s="47">
        <v>10</v>
      </c>
      <c r="Q7" s="132">
        <f>IF(P7="","",VLOOKUP(P7,Points!$A$1:$B$90,2,FALSE))</f>
        <v>98</v>
      </c>
      <c r="R7" s="47">
        <f t="shared" si="1"/>
        <v>298</v>
      </c>
    </row>
    <row r="8" spans="1:18" s="20" customFormat="1" ht="19.5" customHeight="1" hidden="1">
      <c r="A8" s="56"/>
      <c r="B8" s="67">
        <v>5</v>
      </c>
      <c r="C8" s="117" t="s">
        <v>41</v>
      </c>
      <c r="D8" s="118" t="s">
        <v>47</v>
      </c>
      <c r="E8" s="118" t="s">
        <v>48</v>
      </c>
      <c r="F8" s="119" t="s">
        <v>46</v>
      </c>
      <c r="G8" s="117">
        <v>1330020070</v>
      </c>
      <c r="H8" s="117" t="s">
        <v>38</v>
      </c>
      <c r="I8" s="117"/>
      <c r="J8" s="117"/>
      <c r="K8" s="120">
        <v>10066</v>
      </c>
      <c r="L8" s="120">
        <v>5909</v>
      </c>
      <c r="M8" s="120">
        <f t="shared" si="0"/>
        <v>5909</v>
      </c>
      <c r="N8" s="56">
        <v>5</v>
      </c>
      <c r="O8" s="133">
        <f>IF(N8="","",VLOOKUP(N8,Points!$A$1:$B$90,2,FALSE))</f>
        <v>136</v>
      </c>
      <c r="P8" s="47"/>
      <c r="Q8" s="132">
        <f>IF(P8="","",VLOOKUP(P8,Points!$A$1:$B$90,2,FALSE))</f>
      </c>
      <c r="R8" s="47">
        <f t="shared" si="1"/>
      </c>
    </row>
    <row r="9" spans="1:18" s="20" customFormat="1" ht="19.5" customHeight="1">
      <c r="A9" s="56">
        <v>5</v>
      </c>
      <c r="B9" s="67">
        <v>36</v>
      </c>
      <c r="C9" s="75" t="s">
        <v>41</v>
      </c>
      <c r="D9" s="73" t="s">
        <v>115</v>
      </c>
      <c r="E9" s="73" t="s">
        <v>116</v>
      </c>
      <c r="F9" s="74" t="s">
        <v>109</v>
      </c>
      <c r="G9" s="75">
        <v>1330038183</v>
      </c>
      <c r="H9" s="75" t="s">
        <v>38</v>
      </c>
      <c r="I9" s="75"/>
      <c r="J9" s="75"/>
      <c r="K9" s="70">
        <v>5906</v>
      </c>
      <c r="L9" s="70">
        <v>5675</v>
      </c>
      <c r="M9" s="70">
        <f t="shared" si="0"/>
        <v>5675</v>
      </c>
      <c r="N9" s="56">
        <v>4</v>
      </c>
      <c r="O9" s="132">
        <f>IF(N9="","",VLOOKUP(N9,Points!$A$1:$B$90,2,FALSE))</f>
        <v>148</v>
      </c>
      <c r="P9" s="47">
        <v>8</v>
      </c>
      <c r="Q9" s="132">
        <f>IF(P9="","",VLOOKUP(P9,Points!$A$1:$B$90,2,FALSE))</f>
        <v>110</v>
      </c>
      <c r="R9" s="47">
        <f t="shared" si="1"/>
        <v>258</v>
      </c>
    </row>
    <row r="10" spans="1:18" s="20" customFormat="1" ht="19.5" customHeight="1">
      <c r="A10" s="56">
        <v>6</v>
      </c>
      <c r="B10" s="67">
        <v>29</v>
      </c>
      <c r="C10" s="75" t="s">
        <v>41</v>
      </c>
      <c r="D10" s="73" t="s">
        <v>101</v>
      </c>
      <c r="E10" s="73" t="s">
        <v>45</v>
      </c>
      <c r="F10" s="74" t="s">
        <v>100</v>
      </c>
      <c r="G10" s="75">
        <v>1330035264</v>
      </c>
      <c r="H10" s="75" t="s">
        <v>38</v>
      </c>
      <c r="I10" s="75"/>
      <c r="J10" s="75"/>
      <c r="K10" s="70">
        <v>5759</v>
      </c>
      <c r="L10" s="70">
        <v>5753</v>
      </c>
      <c r="M10" s="70">
        <f t="shared" si="0"/>
        <v>5753</v>
      </c>
      <c r="N10" s="56">
        <v>7</v>
      </c>
      <c r="O10" s="132">
        <f>IF(N10="","",VLOOKUP(N10,Points!$A$1:$B$90,2,FALSE))</f>
        <v>118</v>
      </c>
      <c r="P10" s="47">
        <v>7</v>
      </c>
      <c r="Q10" s="132">
        <f>IF(P10="","",VLOOKUP(P10,Points!$A$1:$B$90,2,FALSE))</f>
        <v>118</v>
      </c>
      <c r="R10" s="47">
        <f t="shared" si="1"/>
        <v>236</v>
      </c>
    </row>
    <row r="11" spans="1:18" s="20" customFormat="1" ht="19.5" customHeight="1" hidden="1">
      <c r="A11" s="56"/>
      <c r="B11" s="67">
        <v>8</v>
      </c>
      <c r="C11" s="75" t="s">
        <v>41</v>
      </c>
      <c r="D11" s="73" t="s">
        <v>54</v>
      </c>
      <c r="E11" s="73" t="s">
        <v>55</v>
      </c>
      <c r="F11" s="74" t="s">
        <v>53</v>
      </c>
      <c r="G11" s="75">
        <v>1334069</v>
      </c>
      <c r="H11" s="75" t="s">
        <v>38</v>
      </c>
      <c r="I11" s="75"/>
      <c r="J11" s="75"/>
      <c r="K11" s="70"/>
      <c r="L11" s="70"/>
      <c r="M11" s="70">
        <f t="shared" si="0"/>
        <v>0</v>
      </c>
      <c r="N11" s="56">
        <v>8</v>
      </c>
      <c r="O11" s="132">
        <f>IF(N11="","",VLOOKUP(N11,Points!$A$1:$B$90,2,FALSE))</f>
        <v>110</v>
      </c>
      <c r="P11" s="47"/>
      <c r="Q11" s="132">
        <f>IF(P11="","",VLOOKUP(P11,Points!$A$1:$B$90,2,FALSE))</f>
      </c>
      <c r="R11" s="47">
        <f t="shared" si="1"/>
      </c>
    </row>
    <row r="12" spans="1:18" s="20" customFormat="1" ht="19.5" customHeight="1">
      <c r="A12" s="56">
        <v>7</v>
      </c>
      <c r="B12" s="67">
        <v>20</v>
      </c>
      <c r="C12" s="75" t="s">
        <v>41</v>
      </c>
      <c r="D12" s="73" t="s">
        <v>81</v>
      </c>
      <c r="E12" s="73" t="s">
        <v>82</v>
      </c>
      <c r="F12" s="74" t="s">
        <v>83</v>
      </c>
      <c r="G12" s="75">
        <v>133001868</v>
      </c>
      <c r="H12" s="75" t="s">
        <v>38</v>
      </c>
      <c r="I12" s="75"/>
      <c r="J12" s="75"/>
      <c r="K12" s="70">
        <v>5797</v>
      </c>
      <c r="L12" s="70">
        <v>5935</v>
      </c>
      <c r="M12" s="70">
        <f t="shared" si="0"/>
        <v>5797</v>
      </c>
      <c r="N12" s="56">
        <v>9</v>
      </c>
      <c r="O12" s="132">
        <f>IF(N12="","",VLOOKUP(N12,Points!$A$1:$B$90,2,FALSE))</f>
        <v>104</v>
      </c>
      <c r="P12" s="47">
        <v>6</v>
      </c>
      <c r="Q12" s="132">
        <f>IF(P12="","",VLOOKUP(P12,Points!$A$1:$B$90,2,FALSE))</f>
        <v>126</v>
      </c>
      <c r="R12" s="47">
        <f t="shared" si="1"/>
        <v>230</v>
      </c>
    </row>
    <row r="13" spans="1:18" s="20" customFormat="1" ht="19.5" customHeight="1" hidden="1">
      <c r="A13" s="56"/>
      <c r="B13" s="67">
        <v>10</v>
      </c>
      <c r="C13" s="75" t="s">
        <v>41</v>
      </c>
      <c r="D13" s="73" t="s">
        <v>58</v>
      </c>
      <c r="E13" s="73" t="s">
        <v>59</v>
      </c>
      <c r="F13" s="74" t="s">
        <v>60</v>
      </c>
      <c r="G13" s="75">
        <v>1330011139</v>
      </c>
      <c r="H13" s="75" t="s">
        <v>38</v>
      </c>
      <c r="I13" s="75"/>
      <c r="J13" s="75"/>
      <c r="K13" s="70"/>
      <c r="L13" s="70"/>
      <c r="M13" s="70">
        <f t="shared" si="0"/>
        <v>0</v>
      </c>
      <c r="N13" s="56">
        <v>10</v>
      </c>
      <c r="O13" s="132">
        <f>IF(N13="","",VLOOKUP(N13,Points!$A$1:$B$90,2,FALSE))</f>
        <v>98</v>
      </c>
      <c r="P13" s="47"/>
      <c r="Q13" s="132">
        <f>IF(P13="","",VLOOKUP(P13,Points!$A$1:$B$90,2,FALSE))</f>
      </c>
      <c r="R13" s="47">
        <f t="shared" si="1"/>
      </c>
    </row>
    <row r="14" spans="1:18" s="20" customFormat="1" ht="19.5" customHeight="1">
      <c r="A14" s="56">
        <v>8</v>
      </c>
      <c r="B14" s="67">
        <v>39</v>
      </c>
      <c r="C14" s="75" t="s">
        <v>41</v>
      </c>
      <c r="D14" s="73" t="s">
        <v>121</v>
      </c>
      <c r="E14" s="73" t="s">
        <v>122</v>
      </c>
      <c r="F14" s="74" t="s">
        <v>123</v>
      </c>
      <c r="G14" s="75">
        <v>1334072055</v>
      </c>
      <c r="H14" s="75" t="s">
        <v>38</v>
      </c>
      <c r="I14" s="75"/>
      <c r="J14" s="75"/>
      <c r="K14" s="70">
        <v>10059</v>
      </c>
      <c r="L14" s="70">
        <v>5975</v>
      </c>
      <c r="M14" s="70">
        <f t="shared" si="0"/>
        <v>5975</v>
      </c>
      <c r="N14" s="56">
        <v>16</v>
      </c>
      <c r="O14" s="132">
        <f>IF(N14="","",VLOOKUP(N14,Points!$A$1:$B$90,2,FALSE))</f>
        <v>78</v>
      </c>
      <c r="P14" s="47">
        <v>5</v>
      </c>
      <c r="Q14" s="132">
        <f>IF(P14="","",VLOOKUP(P14,Points!$A$1:$B$90,2,FALSE))</f>
        <v>136</v>
      </c>
      <c r="R14" s="47">
        <f t="shared" si="1"/>
        <v>214</v>
      </c>
    </row>
    <row r="15" spans="1:18" s="20" customFormat="1" ht="19.5" customHeight="1">
      <c r="A15" s="56">
        <v>9</v>
      </c>
      <c r="B15" s="67">
        <v>27</v>
      </c>
      <c r="C15" s="75" t="s">
        <v>41</v>
      </c>
      <c r="D15" s="73" t="s">
        <v>96</v>
      </c>
      <c r="E15" s="73" t="s">
        <v>97</v>
      </c>
      <c r="F15" s="74" t="s">
        <v>88</v>
      </c>
      <c r="G15" s="75">
        <v>1330030092</v>
      </c>
      <c r="H15" s="75" t="s">
        <v>66</v>
      </c>
      <c r="I15" s="75" t="s">
        <v>89</v>
      </c>
      <c r="J15" s="75"/>
      <c r="K15" s="70">
        <v>5790</v>
      </c>
      <c r="L15" s="70">
        <v>5703</v>
      </c>
      <c r="M15" s="70">
        <f t="shared" si="0"/>
        <v>5703</v>
      </c>
      <c r="N15" s="56">
        <v>5</v>
      </c>
      <c r="O15" s="132">
        <f>IF(N15="","",VLOOKUP(N15,Points!$A$1:$B$90,2,FALSE))</f>
        <v>136</v>
      </c>
      <c r="P15" s="47">
        <v>19</v>
      </c>
      <c r="Q15" s="132">
        <f>IF(P15="","",VLOOKUP(P15,Points!$A$1:$B$90,2,FALSE))</f>
        <v>72</v>
      </c>
      <c r="R15" s="47">
        <f t="shared" si="1"/>
        <v>208</v>
      </c>
    </row>
    <row r="16" spans="1:18" s="20" customFormat="1" ht="19.5" customHeight="1">
      <c r="A16" s="56">
        <v>10</v>
      </c>
      <c r="B16" s="67">
        <v>31</v>
      </c>
      <c r="C16" s="75" t="s">
        <v>41</v>
      </c>
      <c r="D16" s="73" t="s">
        <v>104</v>
      </c>
      <c r="E16" s="73" t="s">
        <v>105</v>
      </c>
      <c r="F16" s="74" t="s">
        <v>106</v>
      </c>
      <c r="G16" s="75">
        <v>1348098135</v>
      </c>
      <c r="H16" s="75" t="s">
        <v>66</v>
      </c>
      <c r="I16" s="75" t="s">
        <v>89</v>
      </c>
      <c r="J16" s="75"/>
      <c r="K16" s="70">
        <v>10318</v>
      </c>
      <c r="L16" s="70">
        <v>10338</v>
      </c>
      <c r="M16" s="70">
        <f t="shared" si="0"/>
        <v>10318</v>
      </c>
      <c r="N16" s="56">
        <v>28</v>
      </c>
      <c r="O16" s="132">
        <f>IF(N16="","",VLOOKUP(N16,Points!$A$1:$B$90,2,FALSE))</f>
        <v>60</v>
      </c>
      <c r="P16" s="47">
        <v>4</v>
      </c>
      <c r="Q16" s="132">
        <f>IF(P16="","",VLOOKUP(P16,Points!$A$1:$B$90,2,FALSE))</f>
        <v>148</v>
      </c>
      <c r="R16" s="47">
        <f t="shared" si="1"/>
        <v>208</v>
      </c>
    </row>
    <row r="17" spans="1:18" s="20" customFormat="1" ht="19.5" customHeight="1">
      <c r="A17" s="56">
        <v>11</v>
      </c>
      <c r="B17" s="67">
        <v>15</v>
      </c>
      <c r="C17" s="75" t="s">
        <v>41</v>
      </c>
      <c r="D17" s="73" t="s">
        <v>71</v>
      </c>
      <c r="E17" s="73" t="s">
        <v>72</v>
      </c>
      <c r="F17" s="74" t="s">
        <v>65</v>
      </c>
      <c r="G17" s="75">
        <v>1334080179</v>
      </c>
      <c r="H17" s="75" t="s">
        <v>66</v>
      </c>
      <c r="I17" s="75"/>
      <c r="J17" s="75"/>
      <c r="K17" s="70">
        <v>5987</v>
      </c>
      <c r="L17" s="70">
        <v>5922</v>
      </c>
      <c r="M17" s="70">
        <f t="shared" si="0"/>
        <v>5922</v>
      </c>
      <c r="N17" s="56">
        <v>12</v>
      </c>
      <c r="O17" s="132">
        <f>IF(N17="","",VLOOKUP(N17,Points!$A$1:$B$90,2,FALSE))</f>
        <v>90</v>
      </c>
      <c r="P17" s="47">
        <v>9</v>
      </c>
      <c r="Q17" s="132">
        <f>IF(P17="","",VLOOKUP(P17,Points!$A$1:$B$90,2,FALSE))</f>
        <v>104</v>
      </c>
      <c r="R17" s="47">
        <f t="shared" si="1"/>
        <v>194</v>
      </c>
    </row>
    <row r="18" spans="1:18" s="20" customFormat="1" ht="19.5" customHeight="1">
      <c r="A18" s="56">
        <v>12</v>
      </c>
      <c r="B18" s="67">
        <v>18</v>
      </c>
      <c r="C18" s="75" t="s">
        <v>41</v>
      </c>
      <c r="D18" s="73" t="s">
        <v>78</v>
      </c>
      <c r="E18" s="73" t="s">
        <v>79</v>
      </c>
      <c r="F18" s="74" t="s">
        <v>77</v>
      </c>
      <c r="G18" s="75">
        <v>1334081155</v>
      </c>
      <c r="H18" s="75" t="s">
        <v>38</v>
      </c>
      <c r="I18" s="75"/>
      <c r="J18" s="99"/>
      <c r="K18" s="70">
        <v>10100</v>
      </c>
      <c r="L18" s="70">
        <v>5950</v>
      </c>
      <c r="M18" s="70">
        <f t="shared" si="0"/>
        <v>5950</v>
      </c>
      <c r="N18" s="56">
        <v>13</v>
      </c>
      <c r="O18" s="132">
        <f>IF(N18="","",VLOOKUP(N18,Points!$A$1:$B$90,2,FALSE))</f>
        <v>87</v>
      </c>
      <c r="P18" s="47">
        <v>11</v>
      </c>
      <c r="Q18" s="132">
        <f>IF(P18="","",VLOOKUP(P18,Points!$A$1:$B$90,2,FALSE))</f>
        <v>94</v>
      </c>
      <c r="R18" s="47">
        <f t="shared" si="1"/>
        <v>181</v>
      </c>
    </row>
    <row r="19" spans="1:18" s="52" customFormat="1" ht="19.5" customHeight="1">
      <c r="A19" s="56">
        <v>13</v>
      </c>
      <c r="B19" s="67">
        <v>41</v>
      </c>
      <c r="C19" s="75" t="s">
        <v>41</v>
      </c>
      <c r="D19" s="73" t="s">
        <v>126</v>
      </c>
      <c r="E19" s="73" t="s">
        <v>72</v>
      </c>
      <c r="F19" s="74" t="s">
        <v>127</v>
      </c>
      <c r="G19" s="75">
        <v>1330013022</v>
      </c>
      <c r="H19" s="75" t="s">
        <v>128</v>
      </c>
      <c r="I19" s="75"/>
      <c r="J19" s="75"/>
      <c r="K19" s="70">
        <v>10266</v>
      </c>
      <c r="L19" s="70">
        <v>5919</v>
      </c>
      <c r="M19" s="70">
        <f t="shared" si="0"/>
        <v>5919</v>
      </c>
      <c r="N19" s="56">
        <v>11</v>
      </c>
      <c r="O19" s="132">
        <f>IF(N19="","",VLOOKUP(N19,Points!$A$1:$B$90,2,FALSE))</f>
        <v>94</v>
      </c>
      <c r="P19" s="47">
        <v>15</v>
      </c>
      <c r="Q19" s="132">
        <f>IF(P19="","",VLOOKUP(P19,Points!$A$1:$B$90,2,FALSE))</f>
        <v>81</v>
      </c>
      <c r="R19" s="47">
        <f t="shared" si="1"/>
        <v>175</v>
      </c>
    </row>
    <row r="20" spans="1:18" s="20" customFormat="1" ht="19.5" customHeight="1">
      <c r="A20" s="56">
        <v>14</v>
      </c>
      <c r="B20" s="67">
        <v>28</v>
      </c>
      <c r="C20" s="75" t="s">
        <v>41</v>
      </c>
      <c r="D20" s="73" t="s">
        <v>98</v>
      </c>
      <c r="E20" s="73" t="s">
        <v>99</v>
      </c>
      <c r="F20" s="74" t="s">
        <v>100</v>
      </c>
      <c r="G20" s="75">
        <v>1330035028</v>
      </c>
      <c r="H20" s="75" t="s">
        <v>38</v>
      </c>
      <c r="I20" s="75"/>
      <c r="J20" s="75"/>
      <c r="K20" s="70">
        <v>5980</v>
      </c>
      <c r="L20" s="70">
        <v>10016</v>
      </c>
      <c r="M20" s="70">
        <f t="shared" si="0"/>
        <v>5980</v>
      </c>
      <c r="N20" s="56">
        <v>17</v>
      </c>
      <c r="O20" s="132">
        <f>IF(N20="","",VLOOKUP(N20,Points!$A$1:$B$90,2,FALSE))</f>
        <v>76</v>
      </c>
      <c r="P20" s="47">
        <v>12</v>
      </c>
      <c r="Q20" s="132">
        <f>IF(P20="","",VLOOKUP(P20,Points!$A$1:$B$90,2,FALSE))</f>
        <v>90</v>
      </c>
      <c r="R20" s="47">
        <f t="shared" si="1"/>
        <v>166</v>
      </c>
    </row>
    <row r="21" spans="1:18" s="20" customFormat="1" ht="19.5" customHeight="1">
      <c r="A21" s="56">
        <v>15</v>
      </c>
      <c r="B21" s="67">
        <v>42</v>
      </c>
      <c r="C21" s="75" t="s">
        <v>41</v>
      </c>
      <c r="D21" s="73" t="s">
        <v>129</v>
      </c>
      <c r="E21" s="73" t="s">
        <v>130</v>
      </c>
      <c r="F21" s="74" t="s">
        <v>60</v>
      </c>
      <c r="G21" s="75">
        <v>1330011103</v>
      </c>
      <c r="H21" s="75" t="s">
        <v>38</v>
      </c>
      <c r="I21" s="75"/>
      <c r="J21" s="75"/>
      <c r="K21" s="70">
        <v>5825</v>
      </c>
      <c r="L21" s="70">
        <v>5794</v>
      </c>
      <c r="M21" s="70">
        <f t="shared" si="0"/>
        <v>5794</v>
      </c>
      <c r="N21" s="56">
        <v>8</v>
      </c>
      <c r="O21" s="132">
        <f>IF(N21="","",VLOOKUP(N21,Points!$A$1:$B$90,2,FALSE))</f>
        <v>110</v>
      </c>
      <c r="P21" s="47">
        <v>37</v>
      </c>
      <c r="Q21" s="132">
        <f>IF(P21="","",VLOOKUP(P21,Points!$A$1:$B$90,2,FALSE))</f>
        <v>51</v>
      </c>
      <c r="R21" s="47">
        <f t="shared" si="1"/>
        <v>161</v>
      </c>
    </row>
    <row r="22" spans="1:18" s="20" customFormat="1" ht="19.5" customHeight="1">
      <c r="A22" s="56">
        <v>16</v>
      </c>
      <c r="B22" s="67">
        <v>45</v>
      </c>
      <c r="C22" s="75" t="s">
        <v>41</v>
      </c>
      <c r="D22" s="73" t="s">
        <v>136</v>
      </c>
      <c r="E22" s="73" t="s">
        <v>137</v>
      </c>
      <c r="F22" s="79" t="s">
        <v>138</v>
      </c>
      <c r="G22" s="75">
        <v>1330033057</v>
      </c>
      <c r="H22" s="75" t="s">
        <v>38</v>
      </c>
      <c r="I22" s="75"/>
      <c r="J22" s="75"/>
      <c r="K22" s="70">
        <v>10100</v>
      </c>
      <c r="L22" s="70">
        <v>5897</v>
      </c>
      <c r="M22" s="70">
        <f t="shared" si="0"/>
        <v>5897</v>
      </c>
      <c r="N22" s="56">
        <v>10</v>
      </c>
      <c r="O22" s="132">
        <f>IF(N22="","",VLOOKUP(N22,Points!$A$1:$B$90,2,FALSE))</f>
        <v>98</v>
      </c>
      <c r="P22" s="47">
        <v>25</v>
      </c>
      <c r="Q22" s="132">
        <f>IF(P22="","",VLOOKUP(P22,Points!$A$1:$B$90,2,FALSE))</f>
        <v>63</v>
      </c>
      <c r="R22" s="47">
        <f t="shared" si="1"/>
        <v>161</v>
      </c>
    </row>
    <row r="23" spans="1:18" s="20" customFormat="1" ht="19.5" customHeight="1">
      <c r="A23" s="56">
        <v>17</v>
      </c>
      <c r="B23" s="67">
        <v>14</v>
      </c>
      <c r="C23" s="75" t="s">
        <v>41</v>
      </c>
      <c r="D23" s="73" t="s">
        <v>69</v>
      </c>
      <c r="E23" s="73" t="s">
        <v>70</v>
      </c>
      <c r="F23" s="74" t="s">
        <v>65</v>
      </c>
      <c r="G23" s="75">
        <v>1334080173</v>
      </c>
      <c r="H23" s="75" t="s">
        <v>66</v>
      </c>
      <c r="I23" s="75"/>
      <c r="J23" s="75"/>
      <c r="K23" s="70">
        <v>10471</v>
      </c>
      <c r="L23" s="70">
        <v>5984</v>
      </c>
      <c r="M23" s="70">
        <f t="shared" si="0"/>
        <v>5984</v>
      </c>
      <c r="N23" s="56">
        <v>18</v>
      </c>
      <c r="O23" s="132">
        <f>IF(N23="","",VLOOKUP(N23,Points!$A$1:$B$90,2,FALSE))</f>
        <v>74</v>
      </c>
      <c r="P23" s="47">
        <v>13</v>
      </c>
      <c r="Q23" s="132">
        <f>IF(P23="","",VLOOKUP(P23,Points!$A$1:$B$90,2,FALSE))</f>
        <v>87</v>
      </c>
      <c r="R23" s="47">
        <f t="shared" si="1"/>
        <v>161</v>
      </c>
    </row>
    <row r="24" spans="1:18" s="20" customFormat="1" ht="19.5" customHeight="1">
      <c r="A24" s="56">
        <v>18</v>
      </c>
      <c r="B24" s="67">
        <v>32</v>
      </c>
      <c r="C24" s="75" t="s">
        <v>41</v>
      </c>
      <c r="D24" s="73" t="s">
        <v>107</v>
      </c>
      <c r="E24" s="73" t="s">
        <v>108</v>
      </c>
      <c r="F24" s="74" t="s">
        <v>109</v>
      </c>
      <c r="G24" s="75">
        <v>1330038180</v>
      </c>
      <c r="H24" s="75" t="s">
        <v>38</v>
      </c>
      <c r="I24" s="75"/>
      <c r="J24" s="75"/>
      <c r="K24" s="70">
        <v>10409</v>
      </c>
      <c r="L24" s="70">
        <v>10096</v>
      </c>
      <c r="M24" s="70">
        <f t="shared" si="0"/>
        <v>10096</v>
      </c>
      <c r="N24" s="56">
        <v>21</v>
      </c>
      <c r="O24" s="132">
        <f>IF(N24="","",VLOOKUP(N24,Points!$A$1:$B$90,2,FALSE))</f>
        <v>68</v>
      </c>
      <c r="P24" s="47">
        <v>14</v>
      </c>
      <c r="Q24" s="132">
        <f>IF(P24="","",VLOOKUP(P24,Points!$A$1:$B$90,2,FALSE))</f>
        <v>84</v>
      </c>
      <c r="R24" s="47">
        <f t="shared" si="1"/>
        <v>152</v>
      </c>
    </row>
    <row r="25" spans="1:18" s="20" customFormat="1" ht="19.5" customHeight="1">
      <c r="A25" s="56">
        <v>19</v>
      </c>
      <c r="B25" s="67">
        <v>19</v>
      </c>
      <c r="C25" s="75" t="s">
        <v>41</v>
      </c>
      <c r="D25" s="73" t="s">
        <v>80</v>
      </c>
      <c r="E25" s="73" t="s">
        <v>45</v>
      </c>
      <c r="F25" s="74" t="s">
        <v>77</v>
      </c>
      <c r="G25" s="75">
        <v>1334081199</v>
      </c>
      <c r="H25" s="75" t="s">
        <v>38</v>
      </c>
      <c r="I25" s="75"/>
      <c r="J25" s="75"/>
      <c r="K25" s="70">
        <v>10241</v>
      </c>
      <c r="L25" s="70">
        <v>5971</v>
      </c>
      <c r="M25" s="70">
        <f t="shared" si="0"/>
        <v>5971</v>
      </c>
      <c r="N25" s="56">
        <v>15</v>
      </c>
      <c r="O25" s="132">
        <f>IF(N25="","",VLOOKUP(N25,Points!$A$1:$B$90,2,FALSE))</f>
        <v>81</v>
      </c>
      <c r="P25" s="47">
        <v>23</v>
      </c>
      <c r="Q25" s="132">
        <f>IF(P25="","",VLOOKUP(P25,Points!$A$1:$B$90,2,FALSE))</f>
        <v>65</v>
      </c>
      <c r="R25" s="47">
        <f t="shared" si="1"/>
        <v>146</v>
      </c>
    </row>
    <row r="26" spans="1:18" s="20" customFormat="1" ht="19.5" customHeight="1">
      <c r="A26" s="56">
        <v>20</v>
      </c>
      <c r="B26" s="67">
        <v>33</v>
      </c>
      <c r="C26" s="75" t="s">
        <v>41</v>
      </c>
      <c r="D26" s="73" t="s">
        <v>110</v>
      </c>
      <c r="E26" s="76" t="s">
        <v>111</v>
      </c>
      <c r="F26" s="77" t="s">
        <v>109</v>
      </c>
      <c r="G26" s="78">
        <v>1330038087</v>
      </c>
      <c r="H26" s="75" t="s">
        <v>38</v>
      </c>
      <c r="I26" s="75"/>
      <c r="J26" s="75"/>
      <c r="K26" s="70">
        <v>10138</v>
      </c>
      <c r="L26" s="70">
        <v>10210</v>
      </c>
      <c r="M26" s="70">
        <f t="shared" si="0"/>
        <v>10138</v>
      </c>
      <c r="N26" s="56">
        <v>22</v>
      </c>
      <c r="O26" s="132">
        <f>IF(N26="","",VLOOKUP(N26,Points!$A$1:$B$90,2,FALSE))</f>
        <v>66</v>
      </c>
      <c r="P26" s="47">
        <v>20</v>
      </c>
      <c r="Q26" s="132">
        <f>IF(P26="","",VLOOKUP(P26,Points!$A$1:$B$90,2,FALSE))</f>
        <v>70</v>
      </c>
      <c r="R26" s="47">
        <f t="shared" si="1"/>
        <v>136</v>
      </c>
    </row>
    <row r="27" spans="1:18" s="20" customFormat="1" ht="19.5" customHeight="1">
      <c r="A27" s="56">
        <v>21</v>
      </c>
      <c r="B27" s="67">
        <v>40</v>
      </c>
      <c r="C27" s="75" t="s">
        <v>41</v>
      </c>
      <c r="D27" s="73" t="s">
        <v>124</v>
      </c>
      <c r="E27" s="73" t="s">
        <v>125</v>
      </c>
      <c r="F27" s="74" t="s">
        <v>123</v>
      </c>
      <c r="G27" s="75">
        <v>1334072092</v>
      </c>
      <c r="H27" s="75" t="s">
        <v>38</v>
      </c>
      <c r="I27" s="75"/>
      <c r="J27" s="75"/>
      <c r="K27" s="70">
        <v>10743</v>
      </c>
      <c r="L27" s="70">
        <v>10519</v>
      </c>
      <c r="M27" s="70">
        <f t="shared" si="0"/>
        <v>10519</v>
      </c>
      <c r="N27" s="56">
        <v>32</v>
      </c>
      <c r="O27" s="132">
        <f>IF(N27="","",VLOOKUP(N27,Points!$A$1:$B$90,2,FALSE))</f>
        <v>56</v>
      </c>
      <c r="P27" s="47">
        <v>18</v>
      </c>
      <c r="Q27" s="132">
        <f>IF(P27="","",VLOOKUP(P27,Points!$A$1:$B$90,2,FALSE))</f>
        <v>74</v>
      </c>
      <c r="R27" s="47">
        <f t="shared" si="1"/>
        <v>130</v>
      </c>
    </row>
    <row r="28" spans="1:18" s="20" customFormat="1" ht="19.5" customHeight="1">
      <c r="A28" s="56">
        <v>22</v>
      </c>
      <c r="B28" s="67">
        <v>30</v>
      </c>
      <c r="C28" s="75" t="s">
        <v>41</v>
      </c>
      <c r="D28" s="73" t="s">
        <v>102</v>
      </c>
      <c r="E28" s="73" t="s">
        <v>103</v>
      </c>
      <c r="F28" s="74" t="s">
        <v>100</v>
      </c>
      <c r="G28" s="75">
        <v>1330035001</v>
      </c>
      <c r="H28" s="75" t="s">
        <v>38</v>
      </c>
      <c r="I28" s="75"/>
      <c r="J28" s="75"/>
      <c r="K28" s="70">
        <v>10478</v>
      </c>
      <c r="L28" s="70">
        <v>10163</v>
      </c>
      <c r="M28" s="70">
        <f t="shared" si="0"/>
        <v>10163</v>
      </c>
      <c r="N28" s="56">
        <v>25</v>
      </c>
      <c r="O28" s="132">
        <f>IF(N28="","",VLOOKUP(N28,Points!$A$1:$B$90,2,FALSE))</f>
        <v>63</v>
      </c>
      <c r="P28" s="47">
        <v>22</v>
      </c>
      <c r="Q28" s="132">
        <f>IF(P28="","",VLOOKUP(P28,Points!$A$1:$B$90,2,FALSE))</f>
        <v>66</v>
      </c>
      <c r="R28" s="47">
        <f t="shared" si="1"/>
        <v>129</v>
      </c>
    </row>
    <row r="29" spans="1:18" s="20" customFormat="1" ht="19.5" customHeight="1">
      <c r="A29" s="56">
        <v>23</v>
      </c>
      <c r="B29" s="67">
        <v>4</v>
      </c>
      <c r="C29" s="75" t="s">
        <v>41</v>
      </c>
      <c r="D29" s="73" t="s">
        <v>44</v>
      </c>
      <c r="E29" s="73" t="s">
        <v>45</v>
      </c>
      <c r="F29" s="74" t="s">
        <v>46</v>
      </c>
      <c r="G29" s="75">
        <v>1330020053</v>
      </c>
      <c r="H29" s="75" t="s">
        <v>38</v>
      </c>
      <c r="I29" s="75"/>
      <c r="J29" s="75"/>
      <c r="K29" s="70">
        <v>10136</v>
      </c>
      <c r="L29" s="70">
        <v>10071</v>
      </c>
      <c r="M29" s="70">
        <f t="shared" si="0"/>
        <v>10071</v>
      </c>
      <c r="N29" s="56">
        <v>20</v>
      </c>
      <c r="O29" s="132">
        <f>IF(N29="","",VLOOKUP(N29,Points!$A$1:$B$90,2,FALSE))</f>
        <v>70</v>
      </c>
      <c r="P29" s="47">
        <v>32</v>
      </c>
      <c r="Q29" s="132">
        <f>IF(P29="","",VLOOKUP(P29,Points!$A$1:$B$90,2,FALSE))</f>
        <v>56</v>
      </c>
      <c r="R29" s="47">
        <f t="shared" si="1"/>
        <v>126</v>
      </c>
    </row>
    <row r="30" spans="1:18" s="20" customFormat="1" ht="19.5" customHeight="1">
      <c r="A30" s="56">
        <v>24</v>
      </c>
      <c r="B30" s="67">
        <v>12</v>
      </c>
      <c r="C30" s="75" t="s">
        <v>41</v>
      </c>
      <c r="D30" s="73" t="s">
        <v>63</v>
      </c>
      <c r="E30" s="73" t="s">
        <v>64</v>
      </c>
      <c r="F30" s="74" t="s">
        <v>65</v>
      </c>
      <c r="G30" s="75">
        <v>1334080078</v>
      </c>
      <c r="H30" s="75" t="s">
        <v>66</v>
      </c>
      <c r="I30" s="75"/>
      <c r="J30" s="75"/>
      <c r="K30" s="70">
        <v>10410</v>
      </c>
      <c r="L30" s="70">
        <v>10150</v>
      </c>
      <c r="M30" s="70">
        <f t="shared" si="0"/>
        <v>10150</v>
      </c>
      <c r="N30" s="56">
        <v>23</v>
      </c>
      <c r="O30" s="132">
        <f>IF(N30="","",VLOOKUP(N30,Points!$A$1:$B$90,2,FALSE))</f>
        <v>65</v>
      </c>
      <c r="P30" s="47">
        <v>27</v>
      </c>
      <c r="Q30" s="132">
        <f>IF(P30="","",VLOOKUP(P30,Points!$A$1:$B$90,2,FALSE))</f>
        <v>61</v>
      </c>
      <c r="R30" s="47">
        <f t="shared" si="1"/>
        <v>126</v>
      </c>
    </row>
    <row r="31" spans="1:18" s="20" customFormat="1" ht="19.5" customHeight="1">
      <c r="A31" s="56">
        <v>25</v>
      </c>
      <c r="B31" s="67">
        <v>49</v>
      </c>
      <c r="C31" s="75" t="s">
        <v>41</v>
      </c>
      <c r="D31" s="73" t="s">
        <v>432</v>
      </c>
      <c r="E31" s="73" t="s">
        <v>191</v>
      </c>
      <c r="F31" s="79" t="s">
        <v>433</v>
      </c>
      <c r="G31" s="75">
        <v>1348101221</v>
      </c>
      <c r="H31" s="75" t="s">
        <v>145</v>
      </c>
      <c r="I31" s="75"/>
      <c r="J31" s="75"/>
      <c r="K31" s="70">
        <v>10428</v>
      </c>
      <c r="L31" s="70">
        <v>10266</v>
      </c>
      <c r="M31" s="70">
        <f t="shared" si="0"/>
        <v>10266</v>
      </c>
      <c r="N31" s="56">
        <v>26</v>
      </c>
      <c r="O31" s="132">
        <f>IF(N31="","",VLOOKUP(N31,Points!$A$1:$B$90,2,FALSE))</f>
        <v>62</v>
      </c>
      <c r="P31" s="47">
        <v>26</v>
      </c>
      <c r="Q31" s="132">
        <f>IF(P31="","",VLOOKUP(P31,Points!$A$1:$B$90,2,FALSE))</f>
        <v>62</v>
      </c>
      <c r="R31" s="47">
        <f t="shared" si="1"/>
        <v>124</v>
      </c>
    </row>
    <row r="32" spans="1:18" s="20" customFormat="1" ht="19.5" customHeight="1">
      <c r="A32" s="56">
        <v>26</v>
      </c>
      <c r="B32" s="67">
        <v>9</v>
      </c>
      <c r="C32" s="75" t="s">
        <v>41</v>
      </c>
      <c r="D32" s="73" t="s">
        <v>56</v>
      </c>
      <c r="E32" s="73" t="s">
        <v>57</v>
      </c>
      <c r="F32" s="74" t="s">
        <v>53</v>
      </c>
      <c r="G32" s="75">
        <v>1334069</v>
      </c>
      <c r="H32" s="75" t="s">
        <v>38</v>
      </c>
      <c r="I32" s="75"/>
      <c r="J32" s="75"/>
      <c r="K32" s="70">
        <v>10459</v>
      </c>
      <c r="L32" s="70">
        <v>10486</v>
      </c>
      <c r="M32" s="70">
        <f t="shared" si="0"/>
        <v>10459</v>
      </c>
      <c r="N32" s="56">
        <v>30</v>
      </c>
      <c r="O32" s="132">
        <f>IF(N32="","",VLOOKUP(N32,Points!$A$1:$B$90,2,FALSE))</f>
        <v>58</v>
      </c>
      <c r="P32" s="47">
        <v>24</v>
      </c>
      <c r="Q32" s="132">
        <f>IF(P32="","",VLOOKUP(P32,Points!$A$1:$B$90,2,FALSE))</f>
        <v>64</v>
      </c>
      <c r="R32" s="47">
        <f t="shared" si="1"/>
        <v>122</v>
      </c>
    </row>
    <row r="33" spans="1:18" s="20" customFormat="1" ht="19.5" customHeight="1">
      <c r="A33" s="56">
        <v>27</v>
      </c>
      <c r="B33" s="67">
        <v>16</v>
      </c>
      <c r="C33" s="75" t="s">
        <v>41</v>
      </c>
      <c r="D33" s="73" t="s">
        <v>73</v>
      </c>
      <c r="E33" s="73" t="s">
        <v>74</v>
      </c>
      <c r="F33" s="74" t="s">
        <v>65</v>
      </c>
      <c r="G33" s="75">
        <v>1334080228</v>
      </c>
      <c r="H33" s="75" t="s">
        <v>66</v>
      </c>
      <c r="I33" s="75"/>
      <c r="J33" s="75"/>
      <c r="K33" s="70">
        <v>10688</v>
      </c>
      <c r="L33" s="70">
        <v>11209</v>
      </c>
      <c r="M33" s="70">
        <f t="shared" si="0"/>
        <v>10688</v>
      </c>
      <c r="N33" s="56">
        <v>35</v>
      </c>
      <c r="O33" s="132">
        <f>IF(N33="","",VLOOKUP(N33,Points!$A$1:$B$90,2,FALSE))</f>
        <v>53</v>
      </c>
      <c r="P33" s="47">
        <v>21</v>
      </c>
      <c r="Q33" s="132">
        <f>IF(P33="","",VLOOKUP(P33,Points!$A$1:$B$90,2,FALSE))</f>
        <v>68</v>
      </c>
      <c r="R33" s="47">
        <f t="shared" si="1"/>
        <v>121</v>
      </c>
    </row>
    <row r="34" spans="1:18" s="20" customFormat="1" ht="19.5" customHeight="1">
      <c r="A34" s="56">
        <v>28</v>
      </c>
      <c r="B34" s="67">
        <v>6</v>
      </c>
      <c r="C34" s="75" t="s">
        <v>41</v>
      </c>
      <c r="D34" s="73" t="s">
        <v>49</v>
      </c>
      <c r="E34" s="73" t="s">
        <v>50</v>
      </c>
      <c r="F34" s="74" t="s">
        <v>46</v>
      </c>
      <c r="G34" s="75">
        <v>1330020067</v>
      </c>
      <c r="H34" s="75" t="s">
        <v>38</v>
      </c>
      <c r="I34" s="75"/>
      <c r="J34" s="75"/>
      <c r="K34" s="70">
        <v>10159</v>
      </c>
      <c r="L34" s="70">
        <v>10045</v>
      </c>
      <c r="M34" s="70">
        <f t="shared" si="0"/>
        <v>10045</v>
      </c>
      <c r="N34" s="56">
        <v>19</v>
      </c>
      <c r="O34" s="132">
        <f>IF(N34="","",VLOOKUP(N34,Points!$A$1:$B$90,2,FALSE))</f>
        <v>72</v>
      </c>
      <c r="P34" s="47">
        <v>41</v>
      </c>
      <c r="Q34" s="132">
        <f>IF(P34="","",VLOOKUP(P34,Points!$A$1:$B$90,2,FALSE))</f>
        <v>47</v>
      </c>
      <c r="R34" s="47">
        <f t="shared" si="1"/>
        <v>119</v>
      </c>
    </row>
    <row r="35" spans="1:18" s="20" customFormat="1" ht="19.5" customHeight="1">
      <c r="A35" s="56">
        <v>29</v>
      </c>
      <c r="B35" s="67">
        <v>13</v>
      </c>
      <c r="C35" s="75" t="s">
        <v>41</v>
      </c>
      <c r="D35" s="73" t="s">
        <v>67</v>
      </c>
      <c r="E35" s="73" t="s">
        <v>68</v>
      </c>
      <c r="F35" s="74" t="s">
        <v>65</v>
      </c>
      <c r="G35" s="75">
        <v>1334080058</v>
      </c>
      <c r="H35" s="75" t="s">
        <v>66</v>
      </c>
      <c r="I35" s="75"/>
      <c r="J35" s="75"/>
      <c r="K35" s="70">
        <v>11056</v>
      </c>
      <c r="L35" s="70">
        <v>14013</v>
      </c>
      <c r="M35" s="70">
        <f t="shared" si="0"/>
        <v>11056</v>
      </c>
      <c r="N35" s="56">
        <v>45</v>
      </c>
      <c r="O35" s="132">
        <f>IF(N35="","",VLOOKUP(N35,Points!$A$1:$B$90,2,FALSE))</f>
        <v>43</v>
      </c>
      <c r="P35" s="47">
        <v>17</v>
      </c>
      <c r="Q35" s="132">
        <f>IF(P35="","",VLOOKUP(P35,Points!$A$1:$B$90,2,FALSE))</f>
        <v>76</v>
      </c>
      <c r="R35" s="47">
        <f t="shared" si="1"/>
        <v>119</v>
      </c>
    </row>
    <row r="36" spans="1:18" s="20" customFormat="1" ht="19.5" customHeight="1">
      <c r="A36" s="56">
        <v>30</v>
      </c>
      <c r="B36" s="67">
        <v>1</v>
      </c>
      <c r="C36" s="108" t="s">
        <v>34</v>
      </c>
      <c r="D36" s="109" t="s">
        <v>35</v>
      </c>
      <c r="E36" s="109" t="s">
        <v>36</v>
      </c>
      <c r="F36" s="110" t="s">
        <v>37</v>
      </c>
      <c r="G36" s="75">
        <v>1334091101</v>
      </c>
      <c r="H36" s="75" t="s">
        <v>38</v>
      </c>
      <c r="I36" s="75"/>
      <c r="J36" s="99"/>
      <c r="K36" s="69">
        <v>10634</v>
      </c>
      <c r="L36" s="70">
        <v>10384</v>
      </c>
      <c r="M36" s="70">
        <f aca="true" t="shared" si="2" ref="M36:M67">MIN(K36,L36)</f>
        <v>10384</v>
      </c>
      <c r="N36" s="56">
        <v>29</v>
      </c>
      <c r="O36" s="132">
        <f>IF(N36="","",VLOOKUP(N36,Points!$A$1:$B$90,2,FALSE))</f>
        <v>59</v>
      </c>
      <c r="P36" s="50">
        <v>29</v>
      </c>
      <c r="Q36" s="132">
        <f>IF(P36="","",VLOOKUP(P36,Points!$A$1:$B$90,2,FALSE))</f>
        <v>59</v>
      </c>
      <c r="R36" s="47">
        <f aca="true" t="shared" si="3" ref="R36:R67">IF(Q36="","",O36+Q36)</f>
        <v>118</v>
      </c>
    </row>
    <row r="37" spans="1:18" s="20" customFormat="1" ht="19.5" customHeight="1">
      <c r="A37" s="56">
        <v>31</v>
      </c>
      <c r="B37" s="67">
        <v>22</v>
      </c>
      <c r="C37" s="108" t="s">
        <v>34</v>
      </c>
      <c r="D37" s="109" t="s">
        <v>86</v>
      </c>
      <c r="E37" s="109" t="s">
        <v>87</v>
      </c>
      <c r="F37" s="110" t="s">
        <v>88</v>
      </c>
      <c r="G37" s="75">
        <v>1330030038</v>
      </c>
      <c r="H37" s="75" t="s">
        <v>66</v>
      </c>
      <c r="I37" s="75" t="s">
        <v>89</v>
      </c>
      <c r="J37" s="75"/>
      <c r="K37" s="70">
        <v>10725</v>
      </c>
      <c r="L37" s="70">
        <v>11521</v>
      </c>
      <c r="M37" s="70">
        <f t="shared" si="2"/>
        <v>10725</v>
      </c>
      <c r="N37" s="56">
        <v>36</v>
      </c>
      <c r="O37" s="132">
        <f>IF(N37="","",VLOOKUP(N37,Points!$A$1:$B$90,2,FALSE))</f>
        <v>52</v>
      </c>
      <c r="P37" s="47">
        <v>33</v>
      </c>
      <c r="Q37" s="132">
        <f>IF(P37="","",VLOOKUP(P37,Points!$A$1:$B$90,2,FALSE))</f>
        <v>55</v>
      </c>
      <c r="R37" s="47">
        <f t="shared" si="3"/>
        <v>107</v>
      </c>
    </row>
    <row r="38" spans="1:18" s="20" customFormat="1" ht="19.5" customHeight="1">
      <c r="A38" s="56">
        <v>32</v>
      </c>
      <c r="B38" s="67">
        <v>17</v>
      </c>
      <c r="C38" s="75" t="s">
        <v>41</v>
      </c>
      <c r="D38" s="73" t="s">
        <v>75</v>
      </c>
      <c r="E38" s="73" t="s">
        <v>76</v>
      </c>
      <c r="F38" s="74" t="s">
        <v>77</v>
      </c>
      <c r="G38" s="75">
        <v>1334081007</v>
      </c>
      <c r="H38" s="75" t="s">
        <v>38</v>
      </c>
      <c r="I38" s="75"/>
      <c r="J38" s="75"/>
      <c r="K38" s="70">
        <v>10631</v>
      </c>
      <c r="L38" s="70">
        <v>11112</v>
      </c>
      <c r="M38" s="70">
        <f t="shared" si="2"/>
        <v>10631</v>
      </c>
      <c r="N38" s="56">
        <v>34</v>
      </c>
      <c r="O38" s="132">
        <f>IF(N38="","",VLOOKUP(N38,Points!$A$1:$B$90,2,FALSE))</f>
        <v>54</v>
      </c>
      <c r="P38" s="47">
        <v>36</v>
      </c>
      <c r="Q38" s="132">
        <f>IF(P38="","",VLOOKUP(P38,Points!$A$1:$B$90,2,FALSE))</f>
        <v>52</v>
      </c>
      <c r="R38" s="47">
        <f t="shared" si="3"/>
        <v>106</v>
      </c>
    </row>
    <row r="39" spans="1:18" s="20" customFormat="1" ht="19.5" customHeight="1">
      <c r="A39" s="56">
        <v>33</v>
      </c>
      <c r="B39" s="67">
        <v>34</v>
      </c>
      <c r="C39" s="75" t="s">
        <v>41</v>
      </c>
      <c r="D39" s="73" t="s">
        <v>112</v>
      </c>
      <c r="E39" s="73" t="s">
        <v>111</v>
      </c>
      <c r="F39" s="74" t="s">
        <v>109</v>
      </c>
      <c r="G39" s="75">
        <v>1330038233</v>
      </c>
      <c r="H39" s="75" t="s">
        <v>38</v>
      </c>
      <c r="I39" s="75"/>
      <c r="J39" s="75"/>
      <c r="K39" s="70">
        <v>10426</v>
      </c>
      <c r="L39" s="70">
        <v>10288</v>
      </c>
      <c r="M39" s="70">
        <f t="shared" si="2"/>
        <v>10288</v>
      </c>
      <c r="N39" s="56">
        <v>27</v>
      </c>
      <c r="O39" s="132">
        <f>IF(N39="","",VLOOKUP(N39,Points!$A$1:$B$90,2,FALSE))</f>
        <v>61</v>
      </c>
      <c r="P39" s="47">
        <v>44</v>
      </c>
      <c r="Q39" s="132">
        <f>IF(P39="","",VLOOKUP(P39,Points!$A$1:$B$90,2,FALSE))</f>
        <v>44</v>
      </c>
      <c r="R39" s="47">
        <f t="shared" si="3"/>
        <v>105</v>
      </c>
    </row>
    <row r="40" spans="1:18" s="20" customFormat="1" ht="19.5" customHeight="1">
      <c r="A40" s="56">
        <v>34</v>
      </c>
      <c r="B40" s="67">
        <v>44</v>
      </c>
      <c r="C40" s="75" t="s">
        <v>41</v>
      </c>
      <c r="D40" s="73" t="s">
        <v>134</v>
      </c>
      <c r="E40" s="73" t="s">
        <v>135</v>
      </c>
      <c r="F40" s="79" t="s">
        <v>133</v>
      </c>
      <c r="G40" s="75">
        <v>1334089127</v>
      </c>
      <c r="H40" s="75" t="s">
        <v>38</v>
      </c>
      <c r="I40" s="75"/>
      <c r="J40" s="75"/>
      <c r="K40" s="70">
        <v>12078</v>
      </c>
      <c r="L40" s="70">
        <v>10528</v>
      </c>
      <c r="M40" s="70">
        <f t="shared" si="2"/>
        <v>10528</v>
      </c>
      <c r="N40" s="56">
        <v>33</v>
      </c>
      <c r="O40" s="132">
        <f>IF(N40="","",VLOOKUP(N40,Points!$A$1:$B$90,2,FALSE))</f>
        <v>55</v>
      </c>
      <c r="P40" s="47">
        <v>38</v>
      </c>
      <c r="Q40" s="132">
        <f>IF(P40="","",VLOOKUP(P40,Points!$A$1:$B$90,2,FALSE))</f>
        <v>50</v>
      </c>
      <c r="R40" s="47">
        <f t="shared" si="3"/>
        <v>105</v>
      </c>
    </row>
    <row r="41" spans="1:18" s="20" customFormat="1" ht="19.5" customHeight="1">
      <c r="A41" s="56">
        <v>35</v>
      </c>
      <c r="B41" s="67">
        <v>35</v>
      </c>
      <c r="C41" s="108" t="s">
        <v>34</v>
      </c>
      <c r="D41" s="109" t="s">
        <v>113</v>
      </c>
      <c r="E41" s="110" t="s">
        <v>114</v>
      </c>
      <c r="F41" s="110" t="s">
        <v>109</v>
      </c>
      <c r="G41" s="75">
        <v>1330038105</v>
      </c>
      <c r="H41" s="75" t="s">
        <v>38</v>
      </c>
      <c r="I41" s="75"/>
      <c r="J41" s="75"/>
      <c r="K41" s="70">
        <v>11006</v>
      </c>
      <c r="L41" s="70">
        <v>10725</v>
      </c>
      <c r="M41" s="70">
        <f t="shared" si="2"/>
        <v>10725</v>
      </c>
      <c r="N41" s="56">
        <v>36</v>
      </c>
      <c r="O41" s="132">
        <f>IF(N41="","",VLOOKUP(N41,Points!$A$1:$B$90,2,FALSE))</f>
        <v>52</v>
      </c>
      <c r="P41" s="47">
        <v>35</v>
      </c>
      <c r="Q41" s="132">
        <f>IF(P41="","",VLOOKUP(P41,Points!$A$1:$B$90,2,FALSE))</f>
        <v>53</v>
      </c>
      <c r="R41" s="47">
        <f t="shared" si="3"/>
        <v>105</v>
      </c>
    </row>
    <row r="42" spans="1:18" s="20" customFormat="1" ht="19.5" customHeight="1">
      <c r="A42" s="56">
        <v>36</v>
      </c>
      <c r="B42" s="67">
        <v>51</v>
      </c>
      <c r="C42" s="75" t="s">
        <v>41</v>
      </c>
      <c r="D42" s="73" t="s">
        <v>147</v>
      </c>
      <c r="E42" s="73" t="s">
        <v>43</v>
      </c>
      <c r="F42" s="79" t="s">
        <v>435</v>
      </c>
      <c r="G42" s="75" t="s">
        <v>436</v>
      </c>
      <c r="H42" s="75" t="s">
        <v>38</v>
      </c>
      <c r="I42" s="75"/>
      <c r="J42" s="75"/>
      <c r="K42" s="70">
        <v>10919</v>
      </c>
      <c r="L42" s="70">
        <v>12309</v>
      </c>
      <c r="M42" s="70">
        <f t="shared" si="2"/>
        <v>10919</v>
      </c>
      <c r="N42" s="56">
        <v>41</v>
      </c>
      <c r="O42" s="132">
        <f>IF(N42="","",VLOOKUP(N42,Points!$A$1:$B$90,2,FALSE))</f>
        <v>47</v>
      </c>
      <c r="P42" s="47">
        <v>30</v>
      </c>
      <c r="Q42" s="132">
        <f>IF(P42="","",VLOOKUP(P42,Points!$A$1:$B$90,2,FALSE))</f>
        <v>58</v>
      </c>
      <c r="R42" s="47">
        <f t="shared" si="3"/>
        <v>105</v>
      </c>
    </row>
    <row r="43" spans="1:18" s="20" customFormat="1" ht="19.5" customHeight="1">
      <c r="A43" s="56">
        <v>37</v>
      </c>
      <c r="B43" s="67">
        <v>2</v>
      </c>
      <c r="C43" s="108" t="s">
        <v>34</v>
      </c>
      <c r="D43" s="109" t="s">
        <v>39</v>
      </c>
      <c r="E43" s="109" t="s">
        <v>40</v>
      </c>
      <c r="F43" s="110" t="s">
        <v>37</v>
      </c>
      <c r="G43" s="75">
        <v>1334091158</v>
      </c>
      <c r="H43" s="75" t="s">
        <v>38</v>
      </c>
      <c r="I43" s="75"/>
      <c r="J43" s="75"/>
      <c r="K43" s="70">
        <v>11016</v>
      </c>
      <c r="L43" s="70">
        <v>10753</v>
      </c>
      <c r="M43" s="70">
        <f t="shared" si="2"/>
        <v>10753</v>
      </c>
      <c r="N43" s="56">
        <v>38</v>
      </c>
      <c r="O43" s="132">
        <f>IF(N43="","",VLOOKUP(N43,Points!$A$1:$B$90,2,FALSE))</f>
        <v>50</v>
      </c>
      <c r="P43" s="47">
        <v>34</v>
      </c>
      <c r="Q43" s="132">
        <f>IF(P43="","",VLOOKUP(P43,Points!$A$1:$B$90,2,FALSE))</f>
        <v>54</v>
      </c>
      <c r="R43" s="47">
        <f t="shared" si="3"/>
        <v>104</v>
      </c>
    </row>
    <row r="44" spans="1:18" s="20" customFormat="1" ht="19.5" customHeight="1">
      <c r="A44" s="56">
        <v>38</v>
      </c>
      <c r="B44" s="67">
        <v>7</v>
      </c>
      <c r="C44" s="75" t="s">
        <v>41</v>
      </c>
      <c r="D44" s="73" t="s">
        <v>51</v>
      </c>
      <c r="E44" s="73" t="s">
        <v>52</v>
      </c>
      <c r="F44" s="74" t="s">
        <v>53</v>
      </c>
      <c r="G44" s="75">
        <v>1334069</v>
      </c>
      <c r="H44" s="75" t="s">
        <v>38</v>
      </c>
      <c r="I44" s="75"/>
      <c r="J44" s="75"/>
      <c r="K44" s="70">
        <v>11603</v>
      </c>
      <c r="L44" s="70">
        <v>10988</v>
      </c>
      <c r="M44" s="70">
        <f t="shared" si="2"/>
        <v>10988</v>
      </c>
      <c r="N44" s="56">
        <v>44</v>
      </c>
      <c r="O44" s="132">
        <f>IF(N44="","",VLOOKUP(N44,Points!$A$1:$B$90,2,FALSE))</f>
        <v>44</v>
      </c>
      <c r="P44" s="47">
        <v>31</v>
      </c>
      <c r="Q44" s="132">
        <f>IF(P44="","",VLOOKUP(P44,Points!$A$1:$B$90,2,FALSE))</f>
        <v>57</v>
      </c>
      <c r="R44" s="47">
        <f t="shared" si="3"/>
        <v>101</v>
      </c>
    </row>
    <row r="45" spans="1:18" s="20" customFormat="1" ht="19.5" customHeight="1">
      <c r="A45" s="56">
        <v>39</v>
      </c>
      <c r="B45" s="67">
        <v>43</v>
      </c>
      <c r="C45" s="75" t="s">
        <v>41</v>
      </c>
      <c r="D45" s="73" t="s">
        <v>131</v>
      </c>
      <c r="E45" s="73" t="s">
        <v>132</v>
      </c>
      <c r="F45" s="79" t="s">
        <v>133</v>
      </c>
      <c r="G45" s="75">
        <v>1334089137</v>
      </c>
      <c r="H45" s="75" t="s">
        <v>38</v>
      </c>
      <c r="I45" s="75"/>
      <c r="J45" s="75"/>
      <c r="K45" s="70">
        <v>10609</v>
      </c>
      <c r="L45" s="70">
        <v>10468</v>
      </c>
      <c r="M45" s="70">
        <f t="shared" si="2"/>
        <v>10468</v>
      </c>
      <c r="N45" s="56">
        <v>31</v>
      </c>
      <c r="O45" s="132">
        <f>IF(N45="","",VLOOKUP(N45,Points!$A$1:$B$90,2,FALSE))</f>
        <v>57</v>
      </c>
      <c r="P45" s="47" t="s">
        <v>444</v>
      </c>
      <c r="Q45" s="132">
        <v>39</v>
      </c>
      <c r="R45" s="47">
        <f t="shared" si="3"/>
        <v>96</v>
      </c>
    </row>
    <row r="46" spans="1:18" s="20" customFormat="1" ht="19.5" customHeight="1">
      <c r="A46" s="56">
        <v>40</v>
      </c>
      <c r="B46" s="67">
        <v>48</v>
      </c>
      <c r="C46" s="108" t="s">
        <v>34</v>
      </c>
      <c r="D46" s="109" t="s">
        <v>429</v>
      </c>
      <c r="E46" s="109" t="s">
        <v>430</v>
      </c>
      <c r="F46" s="109" t="s">
        <v>143</v>
      </c>
      <c r="G46" s="75" t="s">
        <v>431</v>
      </c>
      <c r="H46" s="75" t="s">
        <v>145</v>
      </c>
      <c r="I46" s="75"/>
      <c r="J46" s="75"/>
      <c r="K46" s="70">
        <v>10875</v>
      </c>
      <c r="L46" s="70">
        <v>10766</v>
      </c>
      <c r="M46" s="70">
        <f t="shared" si="2"/>
        <v>10766</v>
      </c>
      <c r="N46" s="56">
        <v>39</v>
      </c>
      <c r="O46" s="132">
        <f>IF(N46="","",VLOOKUP(N46,Points!$A$1:$B$90,2,FALSE))</f>
        <v>49</v>
      </c>
      <c r="P46" s="47">
        <v>43</v>
      </c>
      <c r="Q46" s="132">
        <f>IF(P46="","",VLOOKUP(P46,Points!$A$1:$B$90,2,FALSE))</f>
        <v>45</v>
      </c>
      <c r="R46" s="47">
        <f t="shared" si="3"/>
        <v>94</v>
      </c>
    </row>
    <row r="47" spans="1:18" s="20" customFormat="1" ht="19.5" customHeight="1">
      <c r="A47" s="56">
        <v>41</v>
      </c>
      <c r="B47" s="67">
        <v>53</v>
      </c>
      <c r="C47" s="75" t="s">
        <v>41</v>
      </c>
      <c r="D47" s="73" t="s">
        <v>438</v>
      </c>
      <c r="E47" s="73" t="s">
        <v>265</v>
      </c>
      <c r="F47" s="79" t="s">
        <v>60</v>
      </c>
      <c r="G47" s="75">
        <v>1330011169</v>
      </c>
      <c r="H47" s="75" t="s">
        <v>38</v>
      </c>
      <c r="I47" s="75"/>
      <c r="J47" s="75"/>
      <c r="K47" s="70">
        <v>11188</v>
      </c>
      <c r="L47" s="70">
        <v>10950</v>
      </c>
      <c r="M47" s="70">
        <f t="shared" si="2"/>
        <v>10950</v>
      </c>
      <c r="N47" s="56">
        <v>42</v>
      </c>
      <c r="O47" s="132">
        <f>IF(N47="","",VLOOKUP(N47,Points!$A$1:$B$90,2,FALSE))</f>
        <v>46</v>
      </c>
      <c r="P47" s="47">
        <v>42</v>
      </c>
      <c r="Q47" s="132">
        <f>IF(P47="","",VLOOKUP(P47,Points!$A$1:$B$90,2,FALSE))</f>
        <v>46</v>
      </c>
      <c r="R47" s="47">
        <f t="shared" si="3"/>
        <v>92</v>
      </c>
    </row>
    <row r="48" spans="1:18" s="20" customFormat="1" ht="19.5" customHeight="1">
      <c r="A48" s="56">
        <v>42</v>
      </c>
      <c r="B48" s="67">
        <v>25</v>
      </c>
      <c r="C48" s="75" t="s">
        <v>41</v>
      </c>
      <c r="D48" s="73" t="s">
        <v>92</v>
      </c>
      <c r="E48" s="73" t="s">
        <v>93</v>
      </c>
      <c r="F48" s="74" t="s">
        <v>88</v>
      </c>
      <c r="G48" s="75">
        <v>1330030014</v>
      </c>
      <c r="H48" s="75" t="s">
        <v>66</v>
      </c>
      <c r="I48" s="75" t="s">
        <v>89</v>
      </c>
      <c r="J48" s="75"/>
      <c r="K48" s="70">
        <v>11242</v>
      </c>
      <c r="L48" s="70">
        <v>11090</v>
      </c>
      <c r="M48" s="70">
        <f t="shared" si="2"/>
        <v>11090</v>
      </c>
      <c r="N48" s="56">
        <v>46</v>
      </c>
      <c r="O48" s="132">
        <f>IF(N48="","",VLOOKUP(N48,Points!$A$1:$B$90,2,FALSE))</f>
        <v>42</v>
      </c>
      <c r="P48" s="47">
        <v>39</v>
      </c>
      <c r="Q48" s="132">
        <f>IF(P48="","",VLOOKUP(P48,Points!$A$1:$B$90,2,FALSE))</f>
        <v>49</v>
      </c>
      <c r="R48" s="47">
        <f t="shared" si="3"/>
        <v>91</v>
      </c>
    </row>
    <row r="49" spans="1:18" s="20" customFormat="1" ht="19.5" customHeight="1">
      <c r="A49" s="56">
        <v>43</v>
      </c>
      <c r="B49" s="67">
        <v>21</v>
      </c>
      <c r="C49" s="75" t="s">
        <v>41</v>
      </c>
      <c r="D49" s="73" t="s">
        <v>84</v>
      </c>
      <c r="E49" s="73" t="s">
        <v>85</v>
      </c>
      <c r="F49" s="74" t="s">
        <v>77</v>
      </c>
      <c r="G49" s="75">
        <v>1334081226</v>
      </c>
      <c r="H49" s="75" t="s">
        <v>38</v>
      </c>
      <c r="I49" s="75"/>
      <c r="J49" s="75"/>
      <c r="K49" s="70">
        <v>11034</v>
      </c>
      <c r="L49" s="70">
        <v>10850</v>
      </c>
      <c r="M49" s="70">
        <f t="shared" si="2"/>
        <v>10850</v>
      </c>
      <c r="N49" s="56">
        <v>40</v>
      </c>
      <c r="O49" s="132">
        <f>IF(N49="","",VLOOKUP(N49,Points!$A$1:$B$90,2,FALSE))</f>
        <v>48</v>
      </c>
      <c r="P49" s="47">
        <v>46</v>
      </c>
      <c r="Q49" s="132">
        <f>IF(P49="","",VLOOKUP(P49,Points!$A$1:$B$90,2,FALSE))</f>
        <v>42</v>
      </c>
      <c r="R49" s="47">
        <f t="shared" si="3"/>
        <v>90</v>
      </c>
    </row>
    <row r="50" spans="1:18" s="20" customFormat="1" ht="19.5" customHeight="1">
      <c r="A50" s="56">
        <v>44</v>
      </c>
      <c r="B50" s="67">
        <v>50</v>
      </c>
      <c r="C50" s="108" t="s">
        <v>34</v>
      </c>
      <c r="D50" s="109" t="s">
        <v>434</v>
      </c>
      <c r="E50" s="109" t="s">
        <v>36</v>
      </c>
      <c r="F50" s="109" t="s">
        <v>60</v>
      </c>
      <c r="G50" s="75">
        <v>1330011259</v>
      </c>
      <c r="H50" s="75" t="s">
        <v>38</v>
      </c>
      <c r="I50" s="75"/>
      <c r="J50" s="75"/>
      <c r="K50" s="70">
        <v>11468</v>
      </c>
      <c r="L50" s="70">
        <v>11245</v>
      </c>
      <c r="M50" s="70">
        <f t="shared" si="2"/>
        <v>11245</v>
      </c>
      <c r="N50" s="56">
        <v>47</v>
      </c>
      <c r="O50" s="132">
        <f>IF(N50="","",VLOOKUP(N50,Points!$A$1:$B$90,2,FALSE))</f>
        <v>41</v>
      </c>
      <c r="P50" s="47">
        <v>40</v>
      </c>
      <c r="Q50" s="132">
        <f>IF(P50="","",VLOOKUP(P50,Points!$A$1:$B$90,2,FALSE))</f>
        <v>48</v>
      </c>
      <c r="R50" s="47">
        <f t="shared" si="3"/>
        <v>89</v>
      </c>
    </row>
    <row r="51" spans="1:18" s="20" customFormat="1" ht="19.5" customHeight="1">
      <c r="A51" s="56">
        <v>45</v>
      </c>
      <c r="B51" s="67">
        <v>26</v>
      </c>
      <c r="C51" s="75" t="s">
        <v>41</v>
      </c>
      <c r="D51" s="73" t="s">
        <v>94</v>
      </c>
      <c r="E51" s="73" t="s">
        <v>95</v>
      </c>
      <c r="F51" s="74" t="s">
        <v>88</v>
      </c>
      <c r="G51" s="75">
        <v>1330030168</v>
      </c>
      <c r="H51" s="75" t="s">
        <v>66</v>
      </c>
      <c r="I51" s="75" t="s">
        <v>89</v>
      </c>
      <c r="J51" s="75"/>
      <c r="K51" s="70">
        <v>11046</v>
      </c>
      <c r="L51" s="70">
        <v>10978</v>
      </c>
      <c r="M51" s="70">
        <f t="shared" si="2"/>
        <v>10978</v>
      </c>
      <c r="N51" s="56">
        <v>43</v>
      </c>
      <c r="O51" s="132">
        <f>IF(N51="","",VLOOKUP(N51,Points!$A$1:$B$90,2,FALSE))</f>
        <v>45</v>
      </c>
      <c r="P51" s="47">
        <v>45</v>
      </c>
      <c r="Q51" s="132">
        <f>IF(P51="","",VLOOKUP(P51,Points!$A$1:$B$90,2,FALSE))</f>
        <v>43</v>
      </c>
      <c r="R51" s="47">
        <f t="shared" si="3"/>
        <v>88</v>
      </c>
    </row>
    <row r="52" spans="1:18" s="20" customFormat="1" ht="19.5" customHeight="1">
      <c r="A52" s="56">
        <v>46</v>
      </c>
      <c r="B52" s="67">
        <v>47</v>
      </c>
      <c r="C52" s="75" t="s">
        <v>41</v>
      </c>
      <c r="D52" s="73" t="s">
        <v>141</v>
      </c>
      <c r="E52" s="73" t="s">
        <v>142</v>
      </c>
      <c r="F52" s="79" t="s">
        <v>143</v>
      </c>
      <c r="G52" s="75" t="s">
        <v>144</v>
      </c>
      <c r="H52" s="75" t="s">
        <v>145</v>
      </c>
      <c r="I52" s="75" t="s">
        <v>146</v>
      </c>
      <c r="J52" s="75"/>
      <c r="K52" s="70">
        <v>5956</v>
      </c>
      <c r="L52" s="70">
        <v>10154</v>
      </c>
      <c r="M52" s="70">
        <f t="shared" si="2"/>
        <v>5956</v>
      </c>
      <c r="N52" s="56">
        <v>14</v>
      </c>
      <c r="O52" s="132">
        <f>IF(N52="","",VLOOKUP(N52,Points!$A$1:$B$90,2,FALSE))</f>
        <v>84</v>
      </c>
      <c r="P52" s="47" t="s">
        <v>454</v>
      </c>
      <c r="Q52" s="132">
        <v>0</v>
      </c>
      <c r="R52" s="47">
        <f t="shared" si="3"/>
        <v>84</v>
      </c>
    </row>
    <row r="53" spans="1:18" s="20" customFormat="1" ht="19.5" customHeight="1">
      <c r="A53" s="56">
        <v>47</v>
      </c>
      <c r="B53" s="67">
        <v>38</v>
      </c>
      <c r="C53" s="108" t="s">
        <v>34</v>
      </c>
      <c r="D53" s="109" t="s">
        <v>119</v>
      </c>
      <c r="E53" s="109" t="s">
        <v>120</v>
      </c>
      <c r="F53" s="110" t="s">
        <v>83</v>
      </c>
      <c r="G53" s="75">
        <v>1330018401</v>
      </c>
      <c r="H53" s="75" t="s">
        <v>38</v>
      </c>
      <c r="I53" s="75"/>
      <c r="J53" s="75"/>
      <c r="K53" s="70">
        <v>11828</v>
      </c>
      <c r="L53" s="70">
        <v>11394</v>
      </c>
      <c r="M53" s="70">
        <f t="shared" si="2"/>
        <v>11394</v>
      </c>
      <c r="N53" s="56">
        <v>48</v>
      </c>
      <c r="O53" s="132">
        <f>IF(N53="","",VLOOKUP(N53,Points!$A$1:$B$90,2,FALSE))</f>
        <v>40</v>
      </c>
      <c r="P53" s="47">
        <v>47</v>
      </c>
      <c r="Q53" s="132">
        <f>IF(P53="","",VLOOKUP(P53,Points!$A$1:$B$90,2,FALSE))</f>
        <v>41</v>
      </c>
      <c r="R53" s="47">
        <f t="shared" si="3"/>
        <v>81</v>
      </c>
    </row>
    <row r="54" spans="1:18" s="4" customFormat="1" ht="19.5" customHeight="1">
      <c r="A54" s="56">
        <v>48</v>
      </c>
      <c r="B54" s="67">
        <v>23</v>
      </c>
      <c r="C54" s="102" t="s">
        <v>41</v>
      </c>
      <c r="D54" s="73" t="s">
        <v>73</v>
      </c>
      <c r="E54" s="73" t="s">
        <v>90</v>
      </c>
      <c r="F54" s="74" t="s">
        <v>88</v>
      </c>
      <c r="G54" s="75">
        <v>1330030176</v>
      </c>
      <c r="H54" s="75" t="s">
        <v>66</v>
      </c>
      <c r="I54" s="75" t="s">
        <v>89</v>
      </c>
      <c r="J54" s="131"/>
      <c r="K54" s="70">
        <v>21969</v>
      </c>
      <c r="L54" s="70">
        <v>20228</v>
      </c>
      <c r="M54" s="70">
        <f t="shared" si="2"/>
        <v>20228</v>
      </c>
      <c r="N54" s="47">
        <v>49</v>
      </c>
      <c r="O54" s="132">
        <f>IF(N54="","",VLOOKUP(N54,Points!$A$1:$B$90,2,FALSE))</f>
        <v>39</v>
      </c>
      <c r="P54" s="47">
        <v>48</v>
      </c>
      <c r="Q54" s="132">
        <f>IF(P54="","",VLOOKUP(P54,Points!$A$1:$B$90,2,FALSE))</f>
        <v>40</v>
      </c>
      <c r="R54" s="47">
        <f t="shared" si="3"/>
        <v>79</v>
      </c>
    </row>
    <row r="55" spans="1:18" s="4" customFormat="1" ht="19.5" customHeight="1">
      <c r="A55" s="137">
        <v>49</v>
      </c>
      <c r="B55" s="138">
        <v>24</v>
      </c>
      <c r="C55" s="139" t="s">
        <v>41</v>
      </c>
      <c r="D55" s="82" t="s">
        <v>91</v>
      </c>
      <c r="E55" s="82" t="s">
        <v>74</v>
      </c>
      <c r="F55" s="83" t="s">
        <v>88</v>
      </c>
      <c r="G55" s="84">
        <v>1330030106</v>
      </c>
      <c r="H55" s="84" t="s">
        <v>66</v>
      </c>
      <c r="I55" s="84" t="s">
        <v>89</v>
      </c>
      <c r="J55" s="140"/>
      <c r="K55" s="141"/>
      <c r="L55" s="141"/>
      <c r="M55" s="141" t="s">
        <v>32</v>
      </c>
      <c r="N55" s="137" t="s">
        <v>32</v>
      </c>
      <c r="O55" s="142">
        <v>0</v>
      </c>
      <c r="P55" s="143">
        <v>16</v>
      </c>
      <c r="Q55" s="142">
        <f>IF(P55="","",VLOOKUP(P55,Points!$A$1:$B$90,2,FALSE))</f>
        <v>78</v>
      </c>
      <c r="R55" s="143">
        <f t="shared" si="3"/>
        <v>78</v>
      </c>
    </row>
    <row r="56" spans="1:18" s="4" customFormat="1" ht="19.5" customHeight="1">
      <c r="A56" s="47">
        <v>50</v>
      </c>
      <c r="B56" s="67">
        <v>52</v>
      </c>
      <c r="C56" s="135" t="s">
        <v>41</v>
      </c>
      <c r="D56" s="134" t="s">
        <v>437</v>
      </c>
      <c r="E56" s="134" t="s">
        <v>234</v>
      </c>
      <c r="F56" s="51" t="s">
        <v>152</v>
      </c>
      <c r="G56" s="135">
        <v>1334070050</v>
      </c>
      <c r="H56" s="135" t="s">
        <v>145</v>
      </c>
      <c r="I56" s="135"/>
      <c r="J56" s="135"/>
      <c r="K56" s="70">
        <v>10153</v>
      </c>
      <c r="L56" s="70" t="s">
        <v>444</v>
      </c>
      <c r="M56" s="70">
        <f>MIN(K56,L56)</f>
        <v>10153</v>
      </c>
      <c r="N56" s="56">
        <v>24</v>
      </c>
      <c r="O56" s="132">
        <f>IF(N56="","",VLOOKUP(N56,Points!$A$1:$B$90,2,FALSE))</f>
        <v>64</v>
      </c>
      <c r="P56" s="47"/>
      <c r="Q56" s="132">
        <v>0</v>
      </c>
      <c r="R56" s="47">
        <f t="shared" si="3"/>
        <v>64</v>
      </c>
    </row>
    <row r="57" spans="1:18" s="4" customFormat="1" ht="19.5" customHeight="1">
      <c r="A57" s="47">
        <v>51</v>
      </c>
      <c r="B57" s="67">
        <v>54</v>
      </c>
      <c r="C57" s="47" t="s">
        <v>41</v>
      </c>
      <c r="D57" s="48" t="s">
        <v>453</v>
      </c>
      <c r="E57" s="48" t="s">
        <v>79</v>
      </c>
      <c r="F57" s="51" t="s">
        <v>30</v>
      </c>
      <c r="G57" s="135"/>
      <c r="H57" s="135"/>
      <c r="I57" s="135"/>
      <c r="J57" s="135"/>
      <c r="K57" s="70"/>
      <c r="L57" s="70"/>
      <c r="M57" s="70"/>
      <c r="N57" s="56"/>
      <c r="O57" s="132">
        <v>0</v>
      </c>
      <c r="P57" s="47">
        <v>28</v>
      </c>
      <c r="Q57" s="132">
        <v>60</v>
      </c>
      <c r="R57" s="47">
        <f t="shared" si="3"/>
        <v>60</v>
      </c>
    </row>
    <row r="58" spans="4:18" ht="12.75" hidden="1">
      <c r="D58" s="3">
        <f>COUNTA(D4:D57)</f>
        <v>54</v>
      </c>
      <c r="E58" s="8"/>
      <c r="F58" s="3">
        <f>COUNTIF(F4:F57,"VELO TONIC VAUVERDOIS")</f>
        <v>1</v>
      </c>
      <c r="R58" s="47">
        <f t="shared" si="3"/>
      </c>
    </row>
  </sheetData>
  <sheetProtection/>
  <mergeCells count="1">
    <mergeCell ref="A1:R1"/>
  </mergeCells>
  <printOptions/>
  <pageMargins left="0.1" right="0.09" top="0.25" bottom="0.11" header="0.4921259845" footer="0.492125984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8"/>
  <sheetViews>
    <sheetView zoomScalePageLayoutView="0" workbookViewId="0" topLeftCell="A25">
      <selection activeCell="B28" sqref="B28"/>
    </sheetView>
  </sheetViews>
  <sheetFormatPr defaultColWidth="11.421875" defaultRowHeight="12.75"/>
  <cols>
    <col min="1" max="1" width="7.7109375" style="3" customWidth="1"/>
    <col min="2" max="2" width="7.7109375" style="0" customWidth="1"/>
  </cols>
  <sheetData>
    <row r="1" spans="1:2" ht="12.75">
      <c r="A1" s="1">
        <v>1</v>
      </c>
      <c r="B1" s="1">
        <v>200</v>
      </c>
    </row>
    <row r="2" spans="1:2" ht="12.75">
      <c r="A2" s="1">
        <v>2</v>
      </c>
      <c r="B2" s="1">
        <v>176</v>
      </c>
    </row>
    <row r="3" spans="1:2" ht="12.75">
      <c r="A3" s="1">
        <v>3</v>
      </c>
      <c r="B3" s="1">
        <v>160</v>
      </c>
    </row>
    <row r="4" spans="1:2" ht="12.75">
      <c r="A4" s="1">
        <v>4</v>
      </c>
      <c r="B4" s="1">
        <v>148</v>
      </c>
    </row>
    <row r="5" spans="1:2" ht="12.75">
      <c r="A5" s="1">
        <v>5</v>
      </c>
      <c r="B5" s="1">
        <v>136</v>
      </c>
    </row>
    <row r="6" spans="1:2" ht="12.75">
      <c r="A6" s="1">
        <v>6</v>
      </c>
      <c r="B6" s="1">
        <v>126</v>
      </c>
    </row>
    <row r="7" spans="1:2" ht="12.75">
      <c r="A7" s="1">
        <v>7</v>
      </c>
      <c r="B7" s="1">
        <v>118</v>
      </c>
    </row>
    <row r="8" spans="1:2" ht="12.75">
      <c r="A8" s="1">
        <v>8</v>
      </c>
      <c r="B8" s="1">
        <v>110</v>
      </c>
    </row>
    <row r="9" spans="1:2" ht="12.75">
      <c r="A9" s="1">
        <v>9</v>
      </c>
      <c r="B9" s="1">
        <v>104</v>
      </c>
    </row>
    <row r="10" spans="1:2" ht="12.75">
      <c r="A10" s="1">
        <v>10</v>
      </c>
      <c r="B10" s="1">
        <v>98</v>
      </c>
    </row>
    <row r="11" spans="1:2" ht="12.75">
      <c r="A11" s="1">
        <v>11</v>
      </c>
      <c r="B11" s="1">
        <v>94</v>
      </c>
    </row>
    <row r="12" spans="1:2" ht="12.75">
      <c r="A12" s="1">
        <v>12</v>
      </c>
      <c r="B12" s="1">
        <v>90</v>
      </c>
    </row>
    <row r="13" spans="1:2" ht="12.75">
      <c r="A13" s="1">
        <v>13</v>
      </c>
      <c r="B13" s="1">
        <v>87</v>
      </c>
    </row>
    <row r="14" spans="1:2" ht="12.75">
      <c r="A14" s="1">
        <v>14</v>
      </c>
      <c r="B14" s="1">
        <v>84</v>
      </c>
    </row>
    <row r="15" spans="1:2" ht="12.75">
      <c r="A15" s="1">
        <v>15</v>
      </c>
      <c r="B15" s="1">
        <v>81</v>
      </c>
    </row>
    <row r="16" spans="1:2" ht="12.75">
      <c r="A16" s="1">
        <v>16</v>
      </c>
      <c r="B16" s="1">
        <v>78</v>
      </c>
    </row>
    <row r="17" spans="1:2" ht="12.75">
      <c r="A17" s="1">
        <v>17</v>
      </c>
      <c r="B17" s="1">
        <v>76</v>
      </c>
    </row>
    <row r="18" spans="1:2" ht="12.75">
      <c r="A18" s="1">
        <v>18</v>
      </c>
      <c r="B18" s="1">
        <v>74</v>
      </c>
    </row>
    <row r="19" spans="1:2" ht="12.75">
      <c r="A19" s="1">
        <v>19</v>
      </c>
      <c r="B19" s="1">
        <v>72</v>
      </c>
    </row>
    <row r="20" spans="1:2" ht="12.75">
      <c r="A20" s="1">
        <v>20</v>
      </c>
      <c r="B20" s="1">
        <v>70</v>
      </c>
    </row>
    <row r="21" spans="1:2" ht="12.75">
      <c r="A21" s="1">
        <v>21</v>
      </c>
      <c r="B21" s="1">
        <v>68</v>
      </c>
    </row>
    <row r="22" spans="1:2" ht="12.75">
      <c r="A22" s="1">
        <v>22</v>
      </c>
      <c r="B22" s="1">
        <v>66</v>
      </c>
    </row>
    <row r="23" spans="1:2" ht="12.75">
      <c r="A23" s="1">
        <v>23</v>
      </c>
      <c r="B23" s="1">
        <v>65</v>
      </c>
    </row>
    <row r="24" spans="1:2" ht="12.75">
      <c r="A24" s="1">
        <v>24</v>
      </c>
      <c r="B24" s="1">
        <v>64</v>
      </c>
    </row>
    <row r="25" spans="1:2" ht="12.75">
      <c r="A25" s="1">
        <v>25</v>
      </c>
      <c r="B25" s="1">
        <v>63</v>
      </c>
    </row>
    <row r="26" spans="1:2" ht="12.75">
      <c r="A26" s="1">
        <v>26</v>
      </c>
      <c r="B26" s="1">
        <v>62</v>
      </c>
    </row>
    <row r="27" spans="1:2" ht="12.75">
      <c r="A27" s="1">
        <v>27</v>
      </c>
      <c r="B27" s="1">
        <v>61</v>
      </c>
    </row>
    <row r="28" spans="1:2" ht="12.75">
      <c r="A28" s="1">
        <v>28</v>
      </c>
      <c r="B28" s="1">
        <v>60</v>
      </c>
    </row>
    <row r="29" spans="1:2" ht="12.75">
      <c r="A29" s="1">
        <v>29</v>
      </c>
      <c r="B29" s="1">
        <v>59</v>
      </c>
    </row>
    <row r="30" spans="1:2" ht="12.75">
      <c r="A30" s="1">
        <v>30</v>
      </c>
      <c r="B30" s="1">
        <v>58</v>
      </c>
    </row>
    <row r="31" spans="1:2" ht="12.75">
      <c r="A31" s="1">
        <v>31</v>
      </c>
      <c r="B31" s="1">
        <v>57</v>
      </c>
    </row>
    <row r="32" spans="1:2" ht="12.75">
      <c r="A32" s="1">
        <v>32</v>
      </c>
      <c r="B32" s="1">
        <v>56</v>
      </c>
    </row>
    <row r="33" spans="1:2" ht="12.75">
      <c r="A33" s="1">
        <v>33</v>
      </c>
      <c r="B33" s="1">
        <v>55</v>
      </c>
    </row>
    <row r="34" spans="1:2" ht="12.75">
      <c r="A34" s="1">
        <v>34</v>
      </c>
      <c r="B34" s="1">
        <v>54</v>
      </c>
    </row>
    <row r="35" spans="1:2" ht="12.75">
      <c r="A35" s="1">
        <v>35</v>
      </c>
      <c r="B35" s="1">
        <v>53</v>
      </c>
    </row>
    <row r="36" spans="1:2" ht="12.75">
      <c r="A36" s="1">
        <v>36</v>
      </c>
      <c r="B36" s="1">
        <v>52</v>
      </c>
    </row>
    <row r="37" spans="1:2" ht="12.75">
      <c r="A37" s="1">
        <v>37</v>
      </c>
      <c r="B37" s="1">
        <v>51</v>
      </c>
    </row>
    <row r="38" spans="1:2" ht="12.75">
      <c r="A38" s="1">
        <v>38</v>
      </c>
      <c r="B38" s="1">
        <v>50</v>
      </c>
    </row>
    <row r="39" spans="1:2" ht="12.75">
      <c r="A39" s="1">
        <v>39</v>
      </c>
      <c r="B39" s="1">
        <v>49</v>
      </c>
    </row>
    <row r="40" spans="1:2" ht="12.75">
      <c r="A40" s="1">
        <v>40</v>
      </c>
      <c r="B40" s="1">
        <v>48</v>
      </c>
    </row>
    <row r="41" spans="1:2" ht="12.75">
      <c r="A41" s="1">
        <v>41</v>
      </c>
      <c r="B41" s="1">
        <v>47</v>
      </c>
    </row>
    <row r="42" spans="1:2" ht="12.75">
      <c r="A42" s="1">
        <v>42</v>
      </c>
      <c r="B42" s="1">
        <v>46</v>
      </c>
    </row>
    <row r="43" spans="1:2" ht="12.75">
      <c r="A43" s="1">
        <v>43</v>
      </c>
      <c r="B43" s="1">
        <v>45</v>
      </c>
    </row>
    <row r="44" spans="1:2" ht="12.75">
      <c r="A44" s="1">
        <v>44</v>
      </c>
      <c r="B44" s="1">
        <v>44</v>
      </c>
    </row>
    <row r="45" spans="1:2" ht="12.75">
      <c r="A45" s="1">
        <v>45</v>
      </c>
      <c r="B45" s="1">
        <v>43</v>
      </c>
    </row>
    <row r="46" spans="1:2" ht="12.75">
      <c r="A46" s="1">
        <v>46</v>
      </c>
      <c r="B46" s="1">
        <v>42</v>
      </c>
    </row>
    <row r="47" spans="1:2" ht="12.75">
      <c r="A47" s="1">
        <v>47</v>
      </c>
      <c r="B47" s="1">
        <v>41</v>
      </c>
    </row>
    <row r="48" spans="1:2" ht="12.75">
      <c r="A48" s="1">
        <v>48</v>
      </c>
      <c r="B48" s="1">
        <v>40</v>
      </c>
    </row>
    <row r="49" spans="1:2" ht="12.75">
      <c r="A49" s="1">
        <v>49</v>
      </c>
      <c r="B49" s="1">
        <v>39</v>
      </c>
    </row>
    <row r="50" spans="1:2" ht="12.75">
      <c r="A50" s="1">
        <v>50</v>
      </c>
      <c r="B50" s="1">
        <v>38</v>
      </c>
    </row>
    <row r="51" spans="1:2" ht="12.75">
      <c r="A51" s="1">
        <v>51</v>
      </c>
      <c r="B51" s="1">
        <v>37</v>
      </c>
    </row>
    <row r="52" spans="1:2" ht="12.75">
      <c r="A52" s="1">
        <v>52</v>
      </c>
      <c r="B52" s="1">
        <v>36</v>
      </c>
    </row>
    <row r="53" spans="1:2" ht="12.75">
      <c r="A53" s="1">
        <v>53</v>
      </c>
      <c r="B53" s="1">
        <v>35</v>
      </c>
    </row>
    <row r="54" spans="1:2" ht="12.75">
      <c r="A54" s="1">
        <v>54</v>
      </c>
      <c r="B54" s="1">
        <v>34</v>
      </c>
    </row>
    <row r="55" spans="1:2" ht="12.75">
      <c r="A55" s="1">
        <v>55</v>
      </c>
      <c r="B55" s="1">
        <v>33</v>
      </c>
    </row>
    <row r="56" spans="1:2" ht="12.75">
      <c r="A56" s="1">
        <v>56</v>
      </c>
      <c r="B56" s="1">
        <v>32</v>
      </c>
    </row>
    <row r="57" spans="1:2" ht="12.75">
      <c r="A57" s="1">
        <v>57</v>
      </c>
      <c r="B57" s="1">
        <v>31</v>
      </c>
    </row>
    <row r="58" spans="1:2" ht="12.75">
      <c r="A58" s="1">
        <v>58</v>
      </c>
      <c r="B58" s="1">
        <v>30</v>
      </c>
    </row>
    <row r="59" spans="1:2" ht="12.75">
      <c r="A59" s="1">
        <v>59</v>
      </c>
      <c r="B59" s="1">
        <v>29</v>
      </c>
    </row>
    <row r="60" spans="1:2" ht="12.75">
      <c r="A60" s="1">
        <v>60</v>
      </c>
      <c r="B60" s="1">
        <v>28</v>
      </c>
    </row>
    <row r="61" spans="1:2" ht="12.75">
      <c r="A61" s="1">
        <v>61</v>
      </c>
      <c r="B61" s="1">
        <v>27</v>
      </c>
    </row>
    <row r="62" spans="1:2" ht="12.75">
      <c r="A62" s="1">
        <v>62</v>
      </c>
      <c r="B62" s="1">
        <v>26</v>
      </c>
    </row>
    <row r="63" spans="1:2" ht="12.75">
      <c r="A63" s="1">
        <v>63</v>
      </c>
      <c r="B63" s="1">
        <v>25</v>
      </c>
    </row>
    <row r="64" spans="1:2" ht="12.75">
      <c r="A64" s="1">
        <v>64</v>
      </c>
      <c r="B64" s="1">
        <v>24</v>
      </c>
    </row>
    <row r="65" spans="1:2" ht="12.75">
      <c r="A65" s="1">
        <v>65</v>
      </c>
      <c r="B65" s="1">
        <v>23</v>
      </c>
    </row>
    <row r="66" spans="1:2" ht="12.75">
      <c r="A66" s="1">
        <v>66</v>
      </c>
      <c r="B66" s="1">
        <v>22</v>
      </c>
    </row>
    <row r="67" spans="1:2" ht="12.75">
      <c r="A67" s="1">
        <v>67</v>
      </c>
      <c r="B67" s="1">
        <v>21</v>
      </c>
    </row>
    <row r="68" spans="1:2" ht="12.75">
      <c r="A68" s="1">
        <v>68</v>
      </c>
      <c r="B68" s="1">
        <v>20</v>
      </c>
    </row>
    <row r="69" spans="1:2" ht="12.75">
      <c r="A69" s="1">
        <v>69</v>
      </c>
      <c r="B69" s="1">
        <v>19</v>
      </c>
    </row>
    <row r="70" spans="1:2" ht="12.75">
      <c r="A70" s="1">
        <v>70</v>
      </c>
      <c r="B70" s="1">
        <v>18</v>
      </c>
    </row>
    <row r="71" spans="1:2" ht="12.75">
      <c r="A71" s="1">
        <v>71</v>
      </c>
      <c r="B71" s="1">
        <v>17</v>
      </c>
    </row>
    <row r="72" spans="1:2" ht="12.75">
      <c r="A72" s="1">
        <v>72</v>
      </c>
      <c r="B72" s="1">
        <v>16</v>
      </c>
    </row>
    <row r="73" spans="1:2" ht="12.75">
      <c r="A73" s="1">
        <v>73</v>
      </c>
      <c r="B73" s="1">
        <v>15</v>
      </c>
    </row>
    <row r="74" spans="1:2" ht="12.75">
      <c r="A74" s="1">
        <v>74</v>
      </c>
      <c r="B74" s="1">
        <v>14</v>
      </c>
    </row>
    <row r="75" spans="1:2" ht="12.75">
      <c r="A75" s="1">
        <v>75</v>
      </c>
      <c r="B75" s="1">
        <v>13</v>
      </c>
    </row>
    <row r="76" spans="1:2" ht="12.75">
      <c r="A76" s="1">
        <v>76</v>
      </c>
      <c r="B76" s="1">
        <v>12</v>
      </c>
    </row>
    <row r="77" spans="1:2" ht="12.75">
      <c r="A77" s="1">
        <v>77</v>
      </c>
      <c r="B77" s="1">
        <v>11</v>
      </c>
    </row>
    <row r="78" spans="1:2" ht="12.75">
      <c r="A78" s="1">
        <v>78</v>
      </c>
      <c r="B78" s="1">
        <v>10</v>
      </c>
    </row>
    <row r="79" spans="1:2" ht="12.75">
      <c r="A79" s="1">
        <v>79</v>
      </c>
      <c r="B79" s="1">
        <v>9</v>
      </c>
    </row>
    <row r="80" spans="1:2" ht="12.75">
      <c r="A80" s="1">
        <v>80</v>
      </c>
      <c r="B80" s="1">
        <v>8</v>
      </c>
    </row>
    <row r="81" spans="1:2" ht="12.75">
      <c r="A81" s="1">
        <v>81</v>
      </c>
      <c r="B81" s="1">
        <v>7</v>
      </c>
    </row>
    <row r="82" spans="1:2" ht="12.75">
      <c r="A82" s="1">
        <v>82</v>
      </c>
      <c r="B82" s="1">
        <v>6</v>
      </c>
    </row>
    <row r="83" spans="1:2" ht="12.75">
      <c r="A83" s="1">
        <v>83</v>
      </c>
      <c r="B83" s="1">
        <v>5</v>
      </c>
    </row>
    <row r="84" spans="1:2" ht="12.75">
      <c r="A84" s="1">
        <v>84</v>
      </c>
      <c r="B84" s="1">
        <v>4</v>
      </c>
    </row>
    <row r="85" spans="1:2" ht="12.75">
      <c r="A85" s="1">
        <v>85</v>
      </c>
      <c r="B85" s="1">
        <v>3</v>
      </c>
    </row>
    <row r="86" spans="1:2" ht="12.75">
      <c r="A86" s="1">
        <v>86</v>
      </c>
      <c r="B86" s="1">
        <v>2</v>
      </c>
    </row>
    <row r="87" spans="1:2" ht="12.75">
      <c r="A87" s="1">
        <v>87</v>
      </c>
      <c r="B87" s="1">
        <v>1</v>
      </c>
    </row>
    <row r="88" spans="1:2" ht="12.75">
      <c r="A88" s="1">
        <v>88</v>
      </c>
      <c r="B88" s="1">
        <v>1</v>
      </c>
    </row>
  </sheetData>
  <sheetProtection/>
  <printOptions/>
  <pageMargins left="3.29" right="0.787401575" top="0.42" bottom="0.62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5">
      <selection activeCell="H27" sqref="H27"/>
    </sheetView>
  </sheetViews>
  <sheetFormatPr defaultColWidth="11.421875" defaultRowHeight="12.75"/>
  <cols>
    <col min="5" max="5" width="11.8515625" style="0" customWidth="1"/>
    <col min="8" max="8" width="16.28125" style="0" customWidth="1"/>
  </cols>
  <sheetData>
    <row r="1" spans="1:9" ht="48.75" customHeight="1">
      <c r="A1" s="191" t="s">
        <v>33</v>
      </c>
      <c r="B1" s="192"/>
      <c r="C1" s="192"/>
      <c r="D1" s="192"/>
      <c r="E1" s="192"/>
      <c r="F1" s="192"/>
      <c r="G1" s="192"/>
      <c r="H1" s="193"/>
      <c r="I1" s="45"/>
    </row>
    <row r="2" spans="1:9" ht="57.7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33.75" customHeight="1">
      <c r="A3" s="194" t="s">
        <v>25</v>
      </c>
      <c r="B3" s="194"/>
      <c r="C3" s="194"/>
      <c r="D3" s="194"/>
      <c r="E3" s="194"/>
      <c r="F3" s="194"/>
      <c r="G3" s="194"/>
      <c r="H3" s="194"/>
      <c r="I3" s="46"/>
    </row>
    <row r="4" spans="1:9" ht="12.75">
      <c r="A4" s="20"/>
      <c r="B4" s="20"/>
      <c r="C4" s="21"/>
      <c r="D4" s="20"/>
      <c r="E4" s="20"/>
      <c r="F4" s="20"/>
      <c r="G4" s="22"/>
      <c r="H4" s="22"/>
      <c r="I4" s="22"/>
    </row>
    <row r="5" spans="1:9" ht="18">
      <c r="A5" s="20"/>
      <c r="B5" s="24"/>
      <c r="C5" s="25"/>
      <c r="D5" s="24"/>
      <c r="E5" s="24"/>
      <c r="F5" s="24"/>
      <c r="G5" s="26"/>
      <c r="H5" s="26"/>
      <c r="I5" s="26"/>
    </row>
    <row r="6" spans="1:9" ht="18">
      <c r="A6" s="20"/>
      <c r="B6" s="24"/>
      <c r="C6" s="25"/>
      <c r="D6" s="24"/>
      <c r="E6" s="24"/>
      <c r="F6" s="24"/>
      <c r="G6" s="55"/>
      <c r="H6" s="26"/>
      <c r="I6" s="26"/>
    </row>
    <row r="7" spans="1:9" ht="18">
      <c r="A7" s="20"/>
      <c r="B7" s="30"/>
      <c r="C7" s="31"/>
      <c r="D7" s="32" t="s">
        <v>18</v>
      </c>
      <c r="E7" s="33">
        <f>Poussins!D31</f>
        <v>21</v>
      </c>
      <c r="F7" s="30"/>
      <c r="G7" s="34"/>
      <c r="H7" s="34"/>
      <c r="I7" s="26"/>
    </row>
    <row r="8" spans="1:9" ht="18">
      <c r="A8" s="20"/>
      <c r="B8" s="30"/>
      <c r="C8" s="31"/>
      <c r="D8" s="32"/>
      <c r="E8" s="33"/>
      <c r="F8" s="30"/>
      <c r="G8" s="34"/>
      <c r="H8" s="34"/>
      <c r="I8" s="26"/>
    </row>
    <row r="9" spans="1:9" ht="18">
      <c r="A9" s="20"/>
      <c r="B9" s="30"/>
      <c r="C9" s="31"/>
      <c r="D9" s="32" t="s">
        <v>19</v>
      </c>
      <c r="E9" s="33">
        <f>Pupilles!D64</f>
        <v>60</v>
      </c>
      <c r="F9" s="30"/>
      <c r="G9" s="34"/>
      <c r="H9" s="34"/>
      <c r="I9" s="26"/>
    </row>
    <row r="10" spans="1:9" ht="18">
      <c r="A10" s="20"/>
      <c r="B10" s="30"/>
      <c r="C10" s="31"/>
      <c r="D10" s="32"/>
      <c r="E10" s="33"/>
      <c r="F10" s="30"/>
      <c r="G10" s="34"/>
      <c r="H10" s="34"/>
      <c r="I10" s="26"/>
    </row>
    <row r="11" spans="1:9" ht="18">
      <c r="A11" s="20"/>
      <c r="B11" s="30"/>
      <c r="C11" s="31"/>
      <c r="D11" s="32" t="s">
        <v>20</v>
      </c>
      <c r="E11" s="33">
        <f>Benjamins!D79</f>
        <v>64</v>
      </c>
      <c r="F11" s="30"/>
      <c r="G11" s="34"/>
      <c r="H11" s="34"/>
      <c r="I11" s="26"/>
    </row>
    <row r="12" spans="1:9" ht="18">
      <c r="A12" s="20"/>
      <c r="B12" s="30"/>
      <c r="C12" s="31"/>
      <c r="D12" s="32"/>
      <c r="E12" s="33"/>
      <c r="F12" s="30"/>
      <c r="G12" s="34"/>
      <c r="H12" s="34"/>
      <c r="I12" s="26"/>
    </row>
    <row r="13" spans="1:9" ht="18">
      <c r="A13" s="20"/>
      <c r="B13" s="30"/>
      <c r="C13" s="31"/>
      <c r="D13" s="32" t="s">
        <v>21</v>
      </c>
      <c r="E13" s="33">
        <f>Minimes!D72</f>
        <v>58</v>
      </c>
      <c r="F13" s="30"/>
      <c r="G13" s="34"/>
      <c r="H13" s="34"/>
      <c r="I13" s="26"/>
    </row>
    <row r="14" spans="1:9" ht="18">
      <c r="A14" s="20"/>
      <c r="B14" s="30"/>
      <c r="C14" s="31"/>
      <c r="D14" s="32"/>
      <c r="E14" s="33"/>
      <c r="F14" s="30"/>
      <c r="G14" s="34"/>
      <c r="H14" s="34"/>
      <c r="I14" s="26"/>
    </row>
    <row r="15" spans="1:9" ht="18">
      <c r="A15" s="20"/>
      <c r="B15" s="30"/>
      <c r="C15" s="31"/>
      <c r="D15" s="32" t="s">
        <v>22</v>
      </c>
      <c r="E15" s="33">
        <f>Cadets!D58</f>
        <v>54</v>
      </c>
      <c r="F15" s="30"/>
      <c r="G15" s="34"/>
      <c r="H15" s="34"/>
      <c r="I15" s="26"/>
    </row>
    <row r="16" spans="1:9" ht="18">
      <c r="A16" s="20"/>
      <c r="B16" s="30"/>
      <c r="C16" s="35"/>
      <c r="D16" s="30"/>
      <c r="E16" s="30"/>
      <c r="F16" s="30"/>
      <c r="G16" s="34"/>
      <c r="H16" s="34"/>
      <c r="I16" s="26"/>
    </row>
    <row r="17" spans="1:9" ht="18">
      <c r="A17" s="20"/>
      <c r="B17" s="30"/>
      <c r="C17" s="35"/>
      <c r="D17" s="30"/>
      <c r="E17" s="36"/>
      <c r="F17" s="36"/>
      <c r="G17" s="37"/>
      <c r="H17" s="37"/>
      <c r="I17" s="29"/>
    </row>
    <row r="18" spans="2:9" ht="18">
      <c r="B18" s="36"/>
      <c r="C18" s="31"/>
      <c r="D18" s="36"/>
      <c r="E18" s="36"/>
      <c r="F18" s="36"/>
      <c r="G18" s="37"/>
      <c r="H18" s="37"/>
      <c r="I18" s="29"/>
    </row>
    <row r="19" spans="2:9" ht="18">
      <c r="B19" s="36"/>
      <c r="C19" s="31"/>
      <c r="D19" s="36"/>
      <c r="E19" s="36"/>
      <c r="F19" s="36"/>
      <c r="G19" s="37"/>
      <c r="H19" s="37"/>
      <c r="I19" s="29"/>
    </row>
    <row r="20" spans="2:9" ht="18">
      <c r="B20" s="43">
        <f>SUM(E7:E15)</f>
        <v>257</v>
      </c>
      <c r="C20" s="189" t="s">
        <v>26</v>
      </c>
      <c r="D20" s="189"/>
      <c r="E20" s="189"/>
      <c r="F20" s="44">
        <f>Poussins!F31+Pupilles!F64+Benjamins!F79+Minimes!F72+Cadets!F58</f>
        <v>12</v>
      </c>
      <c r="G20" s="190" t="s">
        <v>30</v>
      </c>
      <c r="H20" s="190"/>
      <c r="I20" s="29"/>
    </row>
    <row r="21" spans="2:9" ht="18">
      <c r="B21" s="36"/>
      <c r="C21" s="31"/>
      <c r="D21" s="36"/>
      <c r="E21" s="36"/>
      <c r="F21" s="36"/>
      <c r="G21" s="37"/>
      <c r="H21" s="37"/>
      <c r="I21" s="29"/>
    </row>
    <row r="22" spans="2:9" ht="18">
      <c r="B22" s="36"/>
      <c r="C22" s="31"/>
      <c r="D22" s="36"/>
      <c r="E22" s="36"/>
      <c r="F22" s="36"/>
      <c r="G22" s="37"/>
      <c r="H22" s="37"/>
      <c r="I22" s="29"/>
    </row>
    <row r="23" spans="2:9" ht="18">
      <c r="B23" s="36"/>
      <c r="C23" s="31"/>
      <c r="D23" s="38" t="s">
        <v>27</v>
      </c>
      <c r="E23" s="39">
        <f>B20-F20</f>
        <v>245</v>
      </c>
      <c r="F23" s="39" t="s">
        <v>28</v>
      </c>
      <c r="G23" s="39" t="s">
        <v>32</v>
      </c>
      <c r="H23" s="37"/>
      <c r="I23" s="29"/>
    </row>
    <row r="24" spans="2:9" ht="18">
      <c r="B24" s="36"/>
      <c r="C24" s="31"/>
      <c r="D24" s="36"/>
      <c r="E24" s="36"/>
      <c r="F24" s="36"/>
      <c r="G24" s="37"/>
      <c r="H24" s="37"/>
      <c r="I24" s="29"/>
    </row>
    <row r="25" spans="2:9" ht="18">
      <c r="B25" s="36"/>
      <c r="C25" s="31"/>
      <c r="D25" s="38" t="s">
        <v>29</v>
      </c>
      <c r="E25" s="40">
        <v>6</v>
      </c>
      <c r="F25" s="36"/>
      <c r="G25" s="37"/>
      <c r="H25" s="37"/>
      <c r="I25" s="29"/>
    </row>
    <row r="26" spans="2:9" ht="18">
      <c r="B26" s="36"/>
      <c r="C26" s="31"/>
      <c r="D26" s="38"/>
      <c r="E26" s="38"/>
      <c r="F26" s="36"/>
      <c r="G26" s="37"/>
      <c r="H26" s="37"/>
      <c r="I26" s="29"/>
    </row>
    <row r="27" spans="2:9" ht="18">
      <c r="B27" s="36"/>
      <c r="C27" s="31"/>
      <c r="D27" s="41" t="s">
        <v>23</v>
      </c>
      <c r="E27" s="42">
        <f>PRODUCT(E23,E25)</f>
        <v>1470</v>
      </c>
      <c r="F27" s="36"/>
      <c r="G27" s="37"/>
      <c r="H27" s="37"/>
      <c r="I27" s="29"/>
    </row>
    <row r="28" spans="2:9" ht="18">
      <c r="B28" s="36"/>
      <c r="C28" s="31"/>
      <c r="D28" s="36"/>
      <c r="E28" s="36"/>
      <c r="F28" s="36"/>
      <c r="G28" s="37"/>
      <c r="H28" s="37"/>
      <c r="I28" s="29"/>
    </row>
    <row r="29" spans="2:9" ht="18">
      <c r="B29" s="28"/>
      <c r="C29" s="27"/>
      <c r="D29" s="28"/>
      <c r="E29" s="28"/>
      <c r="F29" s="28"/>
      <c r="G29" s="29"/>
      <c r="H29" s="29"/>
      <c r="I29" s="29"/>
    </row>
    <row r="30" spans="2:9" ht="18">
      <c r="B30" s="28"/>
      <c r="C30" s="27"/>
      <c r="D30" s="28"/>
      <c r="E30" s="28"/>
      <c r="F30" s="28"/>
      <c r="G30" s="29"/>
      <c r="H30" s="29"/>
      <c r="I30" s="29"/>
    </row>
    <row r="31" spans="2:9" ht="18">
      <c r="B31" s="28"/>
      <c r="C31" s="28"/>
      <c r="D31" s="28"/>
      <c r="E31" s="28"/>
      <c r="F31" s="28"/>
      <c r="G31" s="28"/>
      <c r="H31" s="28"/>
      <c r="I31" s="28"/>
    </row>
    <row r="32" spans="2:9" ht="18">
      <c r="B32" s="28"/>
      <c r="C32" s="28"/>
      <c r="D32" s="28"/>
      <c r="E32" s="28"/>
      <c r="F32" s="28"/>
      <c r="G32" s="28"/>
      <c r="H32" s="28"/>
      <c r="I32" s="28"/>
    </row>
    <row r="33" spans="2:9" ht="18">
      <c r="B33" s="28"/>
      <c r="C33" s="28"/>
      <c r="D33" s="28"/>
      <c r="E33" s="28"/>
      <c r="F33" s="28"/>
      <c r="G33" s="28"/>
      <c r="H33" s="28"/>
      <c r="I33" s="28"/>
    </row>
    <row r="34" spans="2:9" ht="18">
      <c r="B34" s="28"/>
      <c r="C34" s="28"/>
      <c r="D34" s="28"/>
      <c r="E34" s="28"/>
      <c r="F34" s="28"/>
      <c r="G34" s="28"/>
      <c r="H34" s="28"/>
      <c r="I34" s="28"/>
    </row>
    <row r="35" spans="2:9" ht="18">
      <c r="B35" s="28"/>
      <c r="C35" s="28"/>
      <c r="D35" s="28"/>
      <c r="E35" s="28"/>
      <c r="F35" s="28"/>
      <c r="G35" s="28"/>
      <c r="H35" s="28"/>
      <c r="I35" s="28"/>
    </row>
    <row r="36" spans="2:9" ht="18">
      <c r="B36" s="28"/>
      <c r="C36" s="28"/>
      <c r="D36" s="28"/>
      <c r="E36" s="28"/>
      <c r="F36" s="28"/>
      <c r="G36" s="28"/>
      <c r="H36" s="28"/>
      <c r="I36" s="28"/>
    </row>
  </sheetData>
  <sheetProtection/>
  <mergeCells count="4">
    <mergeCell ref="C20:E20"/>
    <mergeCell ref="G20:H20"/>
    <mergeCell ref="A1:H1"/>
    <mergeCell ref="A3:H3"/>
  </mergeCells>
  <printOptions/>
  <pageMargins left="0.33" right="0.18" top="0.984251969" bottom="0.984251969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Sylvio</cp:lastModifiedBy>
  <cp:lastPrinted>2013-03-10T19:09:36Z</cp:lastPrinted>
  <dcterms:created xsi:type="dcterms:W3CDTF">2008-03-12T13:00:54Z</dcterms:created>
  <dcterms:modified xsi:type="dcterms:W3CDTF">2013-03-13T21:09:15Z</dcterms:modified>
  <cp:category/>
  <cp:version/>
  <cp:contentType/>
  <cp:contentStatus/>
</cp:coreProperties>
</file>